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vlookup 別シート\"/>
    </mc:Choice>
  </mc:AlternateContent>
  <xr:revisionPtr revIDLastSave="0" documentId="13_ncr:1_{B3A735A6-0B93-41CC-9A2A-5718546E1845}" xr6:coauthVersionLast="45" xr6:coauthVersionMax="45" xr10:uidLastSave="{00000000-0000-0000-0000-000000000000}"/>
  <bookViews>
    <workbookView xWindow="-120" yWindow="-120" windowWidth="29040" windowHeight="15840" xr2:uid="{8A718CAF-3CB1-41BC-BAB9-0763B42A5BC7}"/>
  </bookViews>
  <sheets>
    <sheet name="発注書" sheetId="4" r:id="rId1"/>
    <sheet name="マスタ" sheetId="2" r:id="rId2"/>
    <sheet name="管理表シート" sheetId="5" r:id="rId3"/>
    <sheet name="注文マスタシート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C4" i="5"/>
  <c r="C5" i="5"/>
  <c r="C6" i="5"/>
  <c r="C3" i="5"/>
  <c r="B4" i="5"/>
  <c r="B5" i="5"/>
  <c r="B6" i="5"/>
  <c r="B3" i="5"/>
  <c r="E3" i="5" l="1"/>
  <c r="L18" i="4"/>
  <c r="L19" i="4"/>
  <c r="L20" i="4"/>
  <c r="L21" i="4"/>
  <c r="O21" i="4" s="1"/>
  <c r="L22" i="4"/>
  <c r="L23" i="4"/>
  <c r="O23" i="4" s="1"/>
  <c r="O19" i="4"/>
  <c r="L17" i="4"/>
  <c r="O17" i="4" s="1"/>
  <c r="B18" i="4"/>
  <c r="B19" i="4"/>
  <c r="B20" i="4"/>
  <c r="B21" i="4"/>
  <c r="B22" i="4"/>
  <c r="B23" i="4"/>
  <c r="B17" i="4"/>
  <c r="O28" i="4"/>
  <c r="O27" i="4"/>
  <c r="O26" i="4"/>
  <c r="O25" i="4"/>
  <c r="O24" i="4"/>
  <c r="O22" i="4"/>
  <c r="O20" i="4"/>
  <c r="O18" i="4"/>
  <c r="L29" i="4" l="1"/>
  <c r="L30" i="4" l="1"/>
  <c r="L31" i="4" s="1"/>
  <c r="D14" i="4" s="1"/>
</calcChain>
</file>

<file path=xl/sharedStrings.xml><?xml version="1.0" encoding="utf-8"?>
<sst xmlns="http://schemas.openxmlformats.org/spreadsheetml/2006/main" count="220" uniqueCount="130">
  <si>
    <t>本まぐろ赤身造り(生食用・養殖・解凍)</t>
  </si>
  <si>
    <t>本まぐろ中とろ重ね盛（生食用・養殖・解凍）</t>
  </si>
  <si>
    <t>きはだまぐろ角切（生食用・解凍）</t>
  </si>
  <si>
    <t>めばちまぐろハラモ切落し</t>
  </si>
  <si>
    <t>とろびん長まぐろ切落し</t>
  </si>
  <si>
    <t>本鮪３０％入りまぐろたたき</t>
  </si>
  <si>
    <t>まぐろたたき</t>
  </si>
  <si>
    <t>甘口銀鮭</t>
  </si>
  <si>
    <t>甘口銀鮭　２切</t>
  </si>
  <si>
    <t>甘口銀鮭　３切</t>
  </si>
  <si>
    <t>辛口紅鮭</t>
  </si>
  <si>
    <t>甘口銀鮭　４切</t>
  </si>
  <si>
    <t>甘口銀鮭（大切り）</t>
  </si>
  <si>
    <t>甘口銀鮭　大切り（味付け・西京味噌）</t>
  </si>
  <si>
    <t>甘口銀鮭（あごだし仕込み）</t>
  </si>
  <si>
    <t>生アトランティックサーモンスライス（生食用・養殖）</t>
  </si>
  <si>
    <t>スモークサーモン</t>
  </si>
  <si>
    <t>サーモンたたき</t>
  </si>
  <si>
    <t>王子スモークサーモン</t>
  </si>
  <si>
    <t>めかじき（解凍）　1切</t>
  </si>
  <si>
    <t>めかじき（解凍）　2切</t>
  </si>
  <si>
    <t>活〆ぶり造り（生食用・養殖）</t>
  </si>
  <si>
    <t>炭火焼き　一本釣りかつおたたきのっけ盛</t>
  </si>
  <si>
    <t>ほたて貝柱（生食用・解凍）</t>
  </si>
  <si>
    <t>盛合せ（中とろ入）４点盛</t>
  </si>
  <si>
    <t>盛合せ（中とろ入）２点盛</t>
  </si>
  <si>
    <t>炭火焼き　一本釣り　かつおたたきスライス</t>
  </si>
  <si>
    <t>あじたたき（ごまたれ）（生食用）</t>
  </si>
  <si>
    <t>旬彩盛</t>
  </si>
  <si>
    <t>するめいか姿造り（肝醤油入）（生食用・解凍）</t>
  </si>
  <si>
    <t>つまなし盛合せ４点盛</t>
  </si>
  <si>
    <t>鯨のたたき</t>
  </si>
  <si>
    <t>鯨うねすベーコン</t>
  </si>
  <si>
    <t>刺身用つま小袋</t>
  </si>
  <si>
    <t>するめいかそうめん(生食用)</t>
  </si>
  <si>
    <t>尾付きむき甘えび(生食用)</t>
  </si>
  <si>
    <t>真だこスライス（蒸し）</t>
  </si>
  <si>
    <t>真だこ（ぶつ）（蒸し）</t>
  </si>
  <si>
    <t>ベビーほたて</t>
  </si>
  <si>
    <t>活しじみ</t>
  </si>
  <si>
    <t>活〆ぶり（養殖）【２切】</t>
  </si>
  <si>
    <t>生アトランティックサーモン（養殖）</t>
  </si>
  <si>
    <t>甘口たら　2切</t>
  </si>
  <si>
    <t>活〆真鯛切身（養殖）</t>
  </si>
  <si>
    <t>銀だら（解凍）１切</t>
  </si>
  <si>
    <t>銀だら（解凍）２切</t>
  </si>
  <si>
    <t>むきえび</t>
  </si>
  <si>
    <t>魚介類</t>
    <rPh sb="0" eb="3">
      <t>ギョカイルイ</t>
    </rPh>
    <phoneticPr fontId="2"/>
  </si>
  <si>
    <t>８貫１パック</t>
  </si>
  <si>
    <t>８０ｇ・１パック</t>
  </si>
  <si>
    <t>１１０ｇ・１パック</t>
  </si>
  <si>
    <t>１２０ｇ・１パック</t>
  </si>
  <si>
    <t>１１０ｇ</t>
  </si>
  <si>
    <t>１００ｇ</t>
  </si>
  <si>
    <t>１切れ</t>
  </si>
  <si>
    <t>２切れ</t>
  </si>
  <si>
    <t>３切れ</t>
  </si>
  <si>
    <t>４切れ</t>
  </si>
  <si>
    <t>１パック</t>
  </si>
  <si>
    <t>８０ｇ</t>
  </si>
  <si>
    <t>９０ｇ</t>
  </si>
  <si>
    <t>７０ｇ</t>
  </si>
  <si>
    <t>１００ｇ１パック</t>
  </si>
  <si>
    <t>１５０ｇ・１パック</t>
  </si>
  <si>
    <t>６０ｇ</t>
  </si>
  <si>
    <t>１３０ｇ</t>
  </si>
  <si>
    <t>１６尾</t>
  </si>
  <si>
    <t>１５０ｇ</t>
  </si>
  <si>
    <t>管理番号</t>
    <rPh sb="0" eb="2">
      <t>カンリ</t>
    </rPh>
    <rPh sb="2" eb="4">
      <t>バンゴウ</t>
    </rPh>
    <phoneticPr fontId="2"/>
  </si>
  <si>
    <t>種類</t>
    <rPh sb="0" eb="2">
      <t>シュルイ</t>
    </rPh>
    <phoneticPr fontId="2"/>
  </si>
  <si>
    <t>品名</t>
    <rPh sb="0" eb="2">
      <t>ヒンメイ</t>
    </rPh>
    <phoneticPr fontId="2"/>
  </si>
  <si>
    <t>内容量</t>
    <rPh sb="0" eb="3">
      <t>ナイヨウリョウ</t>
    </rPh>
    <phoneticPr fontId="2"/>
  </si>
  <si>
    <t>金額</t>
    <rPh sb="0" eb="2">
      <t>キンガク</t>
    </rPh>
    <phoneticPr fontId="2"/>
  </si>
  <si>
    <t>食品販売価格一覧表</t>
    <rPh sb="0" eb="2">
      <t>ショクヒン</t>
    </rPh>
    <rPh sb="2" eb="4">
      <t>ハンバイ</t>
    </rPh>
    <rPh sb="4" eb="6">
      <t>カカク</t>
    </rPh>
    <rPh sb="6" eb="9">
      <t>イチランヒョウ</t>
    </rPh>
    <phoneticPr fontId="2"/>
  </si>
  <si>
    <t>発　注　書</t>
    <rPh sb="0" eb="5">
      <t>ハッチュウショ</t>
    </rPh>
    <phoneticPr fontId="6"/>
  </si>
  <si>
    <t>御中</t>
    <rPh sb="0" eb="2">
      <t>オンチュウ</t>
    </rPh>
    <phoneticPr fontId="6"/>
  </si>
  <si>
    <t>発注No.</t>
    <rPh sb="0" eb="2">
      <t>ハ</t>
    </rPh>
    <phoneticPr fontId="6"/>
  </si>
  <si>
    <t>ご担当：</t>
    <rPh sb="1" eb="3">
      <t>タントウ</t>
    </rPh>
    <phoneticPr fontId="6"/>
  </si>
  <si>
    <t>様</t>
    <rPh sb="0" eb="1">
      <t>サマ</t>
    </rPh>
    <phoneticPr fontId="6"/>
  </si>
  <si>
    <t>発注日</t>
    <rPh sb="2" eb="3">
      <t>ビ</t>
    </rPh>
    <phoneticPr fontId="6"/>
  </si>
  <si>
    <t>件名：</t>
    <rPh sb="0" eb="2">
      <t>ケンメイ</t>
    </rPh>
    <phoneticPr fontId="6"/>
  </si>
  <si>
    <t>○○株式会社</t>
    <rPh sb="2" eb="6">
      <t>カブシキガイシャ</t>
    </rPh>
    <phoneticPr fontId="6"/>
  </si>
  <si>
    <t>下記のとおり、発注致します。</t>
    <phoneticPr fontId="6"/>
  </si>
  <si>
    <t>〒</t>
    <phoneticPr fontId="6"/>
  </si>
  <si>
    <t>納期：</t>
    <rPh sb="0" eb="2">
      <t>ノウキ</t>
    </rPh>
    <phoneticPr fontId="6"/>
  </si>
  <si>
    <t>別途ご相談</t>
    <rPh sb="0" eb="2">
      <t>ベットゴソウダン</t>
    </rPh>
    <phoneticPr fontId="6"/>
  </si>
  <si>
    <t>TEL：</t>
    <phoneticPr fontId="6"/>
  </si>
  <si>
    <t>支払条件：</t>
    <rPh sb="0" eb="4">
      <t>シハライジョウケン</t>
    </rPh>
    <phoneticPr fontId="6"/>
  </si>
  <si>
    <t>月末締め翌月末払い</t>
    <rPh sb="0" eb="3">
      <t>ゲツマツジメヨクゲツマツバライ</t>
    </rPh>
    <phoneticPr fontId="6"/>
  </si>
  <si>
    <t>FAX：</t>
    <phoneticPr fontId="6"/>
  </si>
  <si>
    <t>見積No：</t>
    <rPh sb="0" eb="2">
      <t>ミツモリ</t>
    </rPh>
    <phoneticPr fontId="6"/>
  </si>
  <si>
    <t>E-Mail：</t>
    <phoneticPr fontId="6"/>
  </si>
  <si>
    <t>担当：</t>
    <rPh sb="0" eb="2">
      <t>タントウ</t>
    </rPh>
    <phoneticPr fontId="6"/>
  </si>
  <si>
    <t>合計金額</t>
    <rPh sb="0" eb="2">
      <t>ゴウケイ</t>
    </rPh>
    <rPh sb="2" eb="4">
      <t>キンガク</t>
    </rPh>
    <phoneticPr fontId="6"/>
  </si>
  <si>
    <t>（税込）</t>
    <rPh sb="1" eb="3">
      <t>ゼイコミ</t>
    </rPh>
    <phoneticPr fontId="6"/>
  </si>
  <si>
    <t>No.</t>
    <phoneticPr fontId="6"/>
  </si>
  <si>
    <t>摘要</t>
    <rPh sb="0" eb="2">
      <t>テキヨウ</t>
    </rPh>
    <phoneticPr fontId="6"/>
  </si>
  <si>
    <t>数量</t>
    <rPh sb="0" eb="2">
      <t>スウリョウ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</si>
  <si>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</si>
  <si>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</si>
  <si>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小計</t>
    <rPh sb="0" eb="2">
      <t>ショウケイ</t>
    </rPh>
    <phoneticPr fontId="6"/>
  </si>
  <si>
    <t>消費税</t>
    <rPh sb="0" eb="3">
      <t>ショウヒゼイ</t>
    </rPh>
    <phoneticPr fontId="6"/>
  </si>
  <si>
    <t>合計</t>
    <rPh sb="0" eb="2">
      <t>ゴウケイ</t>
    </rPh>
    <phoneticPr fontId="6"/>
  </si>
  <si>
    <t>備考</t>
    <rPh sb="0" eb="2">
      <t>ビコウ</t>
    </rPh>
    <phoneticPr fontId="6"/>
  </si>
  <si>
    <t>商品ID</t>
    <rPh sb="0" eb="2">
      <t>ショウヒン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</si>
  <si>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</si>
  <si>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</si>
  <si>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【文房具管理表】</t>
    <rPh sb="1" eb="4">
      <t>ブンボウグ</t>
    </rPh>
    <rPh sb="4" eb="6">
      <t>カンリ</t>
    </rPh>
    <rPh sb="6" eb="7">
      <t>ヒョウ</t>
    </rPh>
    <phoneticPr fontId="2"/>
  </si>
  <si>
    <t>A001</t>
    <phoneticPr fontId="2"/>
  </si>
  <si>
    <t>A002</t>
    <phoneticPr fontId="2"/>
  </si>
  <si>
    <t>A003</t>
    <phoneticPr fontId="2"/>
  </si>
  <si>
    <t>A004</t>
    <phoneticPr fontId="2"/>
  </si>
  <si>
    <t>A005</t>
    <phoneticPr fontId="2"/>
  </si>
  <si>
    <t>A006</t>
    <phoneticPr fontId="2"/>
  </si>
  <si>
    <t>【文房具発注一覧表】</t>
    <rPh sb="1" eb="4">
      <t>ブンボウグ</t>
    </rPh>
    <rPh sb="4" eb="6">
      <t>ハッチュウ</t>
    </rPh>
    <rPh sb="6" eb="8">
      <t>イチラン</t>
    </rPh>
    <rPh sb="8" eb="9">
      <t>ヒョウ</t>
    </rPh>
    <phoneticPr fontId="2"/>
  </si>
  <si>
    <t>A007</t>
    <phoneticPr fontId="2"/>
  </si>
  <si>
    <t>A008</t>
    <phoneticPr fontId="2"/>
  </si>
  <si>
    <t>A009</t>
    <phoneticPr fontId="2"/>
  </si>
  <si>
    <t>A010</t>
    <phoneticPr fontId="2"/>
  </si>
  <si>
    <t>消しゴム</t>
    <rPh sb="0" eb="1">
      <t>ケ</t>
    </rPh>
    <phoneticPr fontId="2"/>
  </si>
  <si>
    <t>ノート</t>
    <phoneticPr fontId="2"/>
  </si>
  <si>
    <t>ペンケース</t>
    <phoneticPr fontId="2"/>
  </si>
  <si>
    <t>蛍光ペン</t>
    <rPh sb="0" eb="2">
      <t>ケイコウ</t>
    </rPh>
    <phoneticPr fontId="2"/>
  </si>
  <si>
    <t>ボールペン</t>
    <phoneticPr fontId="2"/>
  </si>
  <si>
    <t>シャーペン</t>
    <phoneticPr fontId="2"/>
  </si>
  <si>
    <t>はさみ</t>
    <phoneticPr fontId="2"/>
  </si>
  <si>
    <t>ホチキス</t>
    <phoneticPr fontId="2"/>
  </si>
  <si>
    <t>カッター</t>
    <phoneticPr fontId="2"/>
  </si>
  <si>
    <t>定規</t>
    <rPh sb="0" eb="2">
      <t>ジョウギ</t>
    </rPh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</si>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</sst>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6" fontId="0" fillId="0" borderId="3" xfId="1" applyFont="1" applyBorder="1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" xfId="0" applyBorder="1">
      <alignment vertical="center"/>
    </xf>
    <xf numFmtId="6" fontId="0" fillId="0" borderId="17" xfId="1" applyFont="1" applyBorder="1">
      <alignment vertical="center"/>
    </xf>
    <xf numFmtId="6" fontId="0" fillId="0" borderId="2" xfId="1" applyFont="1" applyBorder="1">
      <alignment vertical="center"/>
    </xf>
    <xf numFmtId="6" fontId="0" fillId="0" borderId="18" xfId="1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right" vertical="center"/>
      <protection locked="0"/>
    </xf>
    <xf numFmtId="0" fontId="11" fillId="0" borderId="11" xfId="0" applyFont="1" applyBorder="1" applyProtection="1">
      <alignment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6" fontId="11" fillId="0" borderId="11" xfId="1" applyFont="1" applyBorder="1" applyAlignment="1" applyProtection="1">
      <alignment horizontal="center" vertical="center"/>
    </xf>
    <xf numFmtId="177" fontId="10" fillId="0" borderId="11" xfId="2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38" fontId="10" fillId="0" borderId="12" xfId="2" applyFont="1" applyBorder="1" applyAlignment="1" applyProtection="1">
      <alignment horizontal="right" vertical="center"/>
      <protection locked="0"/>
    </xf>
    <xf numFmtId="6" fontId="10" fillId="0" borderId="12" xfId="1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38" fontId="10" fillId="0" borderId="13" xfId="2" applyFont="1" applyBorder="1" applyAlignment="1" applyProtection="1">
      <alignment horizontal="right" vertical="center"/>
      <protection locked="0"/>
    </xf>
    <xf numFmtId="38" fontId="10" fillId="0" borderId="15" xfId="2" applyFont="1" applyBorder="1" applyAlignment="1" applyProtection="1">
      <alignment horizontal="right" vertical="center"/>
      <protection locked="0"/>
    </xf>
    <xf numFmtId="38" fontId="10" fillId="0" borderId="14" xfId="2" applyFont="1" applyBorder="1" applyAlignment="1" applyProtection="1">
      <alignment horizontal="righ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Protection="1">
      <alignment vertical="center"/>
      <protection locked="0"/>
    </xf>
    <xf numFmtId="6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6" fontId="12" fillId="0" borderId="12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84D0-5F1C-4FCE-89D5-14E733A8A559}">
  <dimension ref="A1:Q36"/>
  <sheetViews>
    <sheetView tabSelected="1" zoomScaleNormal="100" workbookViewId="0">
      <selection sqref="A1:Q1"/>
    </sheetView>
  </sheetViews>
  <sheetFormatPr defaultRowHeight="18.75" x14ac:dyDescent="0.4"/>
  <cols>
    <col min="1" max="1" width="5.625" customWidth="1"/>
    <col min="2" max="17" width="4.625" customWidth="1"/>
  </cols>
  <sheetData>
    <row r="1" spans="1:17" ht="30" x14ac:dyDescent="0.4">
      <c r="A1" s="26" t="s">
        <v>74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5.5" x14ac:dyDescent="0.4">
      <c r="A3" s="27"/>
      <c r="B3" s="27"/>
      <c r="C3" s="27"/>
      <c r="D3" s="27"/>
      <c r="E3" s="27"/>
      <c r="F3" s="27"/>
      <c r="G3" s="27"/>
      <c r="H3" s="28" t="s">
        <v>75</v>
      </c>
      <c r="I3" s="28"/>
      <c r="J3" s="7"/>
      <c r="K3" s="7"/>
      <c r="L3" s="24" t="s">
        <v>76</v>
      </c>
      <c r="M3" s="24"/>
      <c r="N3" s="29"/>
      <c r="O3" s="29"/>
      <c r="P3" s="29"/>
      <c r="Q3" s="29"/>
    </row>
    <row r="4" spans="1:17" ht="19.5" x14ac:dyDescent="0.4">
      <c r="A4" s="7"/>
      <c r="B4" s="22" t="s">
        <v>77</v>
      </c>
      <c r="C4" s="22"/>
      <c r="D4" s="23"/>
      <c r="E4" s="23"/>
      <c r="F4" s="23"/>
      <c r="G4" s="8" t="s">
        <v>78</v>
      </c>
      <c r="H4" s="7"/>
      <c r="I4" s="7"/>
      <c r="J4" s="7"/>
      <c r="K4" s="7"/>
      <c r="L4" s="24" t="s">
        <v>79</v>
      </c>
      <c r="M4" s="24"/>
      <c r="N4" s="25"/>
      <c r="O4" s="25"/>
      <c r="P4" s="25"/>
      <c r="Q4" s="25"/>
    </row>
    <row r="5" spans="1:17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4.75" thickBot="1" x14ac:dyDescent="0.45">
      <c r="A6" s="32" t="s">
        <v>80</v>
      </c>
      <c r="B6" s="32"/>
      <c r="C6" s="33"/>
      <c r="D6" s="33"/>
      <c r="E6" s="33"/>
      <c r="F6" s="33"/>
      <c r="G6" s="33"/>
      <c r="H6" s="33"/>
      <c r="I6" s="33"/>
      <c r="J6" s="7"/>
      <c r="K6" s="22" t="s">
        <v>81</v>
      </c>
      <c r="L6" s="22"/>
      <c r="M6" s="22"/>
      <c r="N6" s="22"/>
      <c r="O6" s="22"/>
      <c r="P6" s="22"/>
      <c r="Q6" s="22"/>
    </row>
    <row r="7" spans="1:17" ht="20.25" thickTop="1" x14ac:dyDescent="0.4">
      <c r="A7" s="7"/>
      <c r="B7" s="24" t="s">
        <v>82</v>
      </c>
      <c r="C7" s="24"/>
      <c r="D7" s="24"/>
      <c r="E7" s="24"/>
      <c r="F7" s="24"/>
      <c r="G7" s="24"/>
      <c r="H7" s="24"/>
      <c r="I7" s="24"/>
      <c r="J7" s="24"/>
      <c r="K7" s="22" t="s">
        <v>83</v>
      </c>
      <c r="L7" s="22"/>
      <c r="M7" s="22"/>
      <c r="N7" s="22"/>
      <c r="O7" s="22"/>
      <c r="P7" s="22"/>
      <c r="Q7" s="22"/>
    </row>
    <row r="8" spans="1:17" ht="19.5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22"/>
      <c r="L8" s="22"/>
      <c r="M8" s="22"/>
      <c r="N8" s="22"/>
      <c r="O8" s="22"/>
      <c r="P8" s="22"/>
      <c r="Q8" s="22"/>
    </row>
    <row r="9" spans="1:17" ht="19.5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22"/>
      <c r="L9" s="22"/>
      <c r="M9" s="22"/>
      <c r="N9" s="22"/>
      <c r="O9" s="22"/>
      <c r="P9" s="22"/>
      <c r="Q9" s="22"/>
    </row>
    <row r="10" spans="1:17" ht="19.5" x14ac:dyDescent="0.4">
      <c r="A10" s="30" t="s">
        <v>84</v>
      </c>
      <c r="B10" s="30"/>
      <c r="C10" s="31" t="s">
        <v>85</v>
      </c>
      <c r="D10" s="31"/>
      <c r="E10" s="31"/>
      <c r="F10" s="31"/>
      <c r="G10" s="31"/>
      <c r="H10" s="31"/>
      <c r="I10" s="31"/>
      <c r="J10" s="7"/>
      <c r="K10" s="29" t="s">
        <v>86</v>
      </c>
      <c r="L10" s="29"/>
      <c r="M10" s="22"/>
      <c r="N10" s="22"/>
      <c r="O10" s="22"/>
      <c r="P10" s="22"/>
      <c r="Q10" s="22"/>
    </row>
    <row r="11" spans="1:17" ht="19.5" x14ac:dyDescent="0.4">
      <c r="A11" s="30" t="s">
        <v>87</v>
      </c>
      <c r="B11" s="30"/>
      <c r="C11" s="31" t="s">
        <v>88</v>
      </c>
      <c r="D11" s="31"/>
      <c r="E11" s="31"/>
      <c r="F11" s="31"/>
      <c r="G11" s="31"/>
      <c r="H11" s="31"/>
      <c r="I11" s="31"/>
      <c r="J11" s="7"/>
      <c r="K11" s="29" t="s">
        <v>89</v>
      </c>
      <c r="L11" s="29"/>
      <c r="M11" s="22"/>
      <c r="N11" s="22"/>
      <c r="O11" s="22"/>
      <c r="P11" s="22"/>
      <c r="Q11" s="22"/>
    </row>
    <row r="12" spans="1:17" ht="19.5" x14ac:dyDescent="0.4">
      <c r="A12" s="30" t="s">
        <v>90</v>
      </c>
      <c r="B12" s="30"/>
      <c r="C12" s="31"/>
      <c r="D12" s="31"/>
      <c r="E12" s="31"/>
      <c r="F12" s="31"/>
      <c r="G12" s="31"/>
      <c r="H12" s="31"/>
      <c r="I12" s="31"/>
      <c r="J12" s="7"/>
      <c r="K12" s="29" t="s">
        <v>91</v>
      </c>
      <c r="L12" s="29"/>
      <c r="M12" s="22"/>
      <c r="N12" s="22"/>
      <c r="O12" s="22"/>
      <c r="P12" s="22"/>
      <c r="Q12" s="22"/>
    </row>
    <row r="13" spans="1:17" ht="19.5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29" t="s">
        <v>92</v>
      </c>
      <c r="L13" s="29"/>
      <c r="M13" s="22"/>
      <c r="N13" s="22"/>
      <c r="O13" s="22"/>
      <c r="P13" s="22"/>
      <c r="Q13" s="22"/>
    </row>
    <row r="14" spans="1:17" ht="24.75" thickBot="1" x14ac:dyDescent="0.45">
      <c r="A14" s="35" t="s">
        <v>93</v>
      </c>
      <c r="B14" s="35"/>
      <c r="C14" s="35"/>
      <c r="D14" s="36">
        <f>L31</f>
        <v>18948.599999999999</v>
      </c>
      <c r="E14" s="36"/>
      <c r="F14" s="36"/>
      <c r="G14" s="36"/>
      <c r="H14" s="37" t="s">
        <v>94</v>
      </c>
      <c r="I14" s="37"/>
      <c r="J14" s="29"/>
      <c r="K14" s="29"/>
      <c r="L14" s="29"/>
      <c r="M14" s="38"/>
      <c r="N14" s="38"/>
      <c r="O14" s="38"/>
      <c r="P14" s="38"/>
      <c r="Q14" s="38"/>
    </row>
    <row r="15" spans="1:17" ht="19.5" thickTop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x14ac:dyDescent="0.4">
      <c r="A16" s="9" t="s">
        <v>95</v>
      </c>
      <c r="B16" s="34" t="s">
        <v>96</v>
      </c>
      <c r="C16" s="34"/>
      <c r="D16" s="34"/>
      <c r="E16" s="34"/>
      <c r="F16" s="34"/>
      <c r="G16" s="34"/>
      <c r="H16" s="34"/>
      <c r="I16" s="34"/>
      <c r="J16" s="34" t="s">
        <v>97</v>
      </c>
      <c r="K16" s="34"/>
      <c r="L16" s="34" t="s">
        <v>98</v>
      </c>
      <c r="M16" s="34"/>
      <c r="N16" s="34"/>
      <c r="O16" s="34" t="s">
        <v>99</v>
      </c>
      <c r="P16" s="34"/>
      <c r="Q16" s="34"/>
    </row>
    <row r="17" spans="1:17" ht="19.5" x14ac:dyDescent="0.4">
      <c r="A17" s="10">
        <v>1</v>
      </c>
      <c r="B17" s="39" t="str">
        <f>VLOOKUP(A17,マスタ!$A$5:$E$54,3,0)</f>
        <v>本まぐろ赤身造り(生食用・養殖・解凍)</v>
      </c>
      <c r="C17" s="39"/>
      <c r="D17" s="39"/>
      <c r="E17" s="39"/>
      <c r="F17" s="39"/>
      <c r="G17" s="39"/>
      <c r="H17" s="39"/>
      <c r="I17" s="39"/>
      <c r="J17" s="48">
        <v>1</v>
      </c>
      <c r="K17" s="49"/>
      <c r="L17" s="40">
        <f>VLOOKUP(A17,マスタ!$A$5:$E$54,5)</f>
        <v>880</v>
      </c>
      <c r="M17" s="40"/>
      <c r="N17" s="40"/>
      <c r="O17" s="41">
        <f>IF(AND(J17&lt;&gt;"",L17&lt;&gt;""),J17*L17,"")</f>
        <v>880</v>
      </c>
      <c r="P17" s="41"/>
      <c r="Q17" s="41"/>
    </row>
    <row r="18" spans="1:17" ht="19.5" x14ac:dyDescent="0.4">
      <c r="A18" s="10">
        <v>10</v>
      </c>
      <c r="B18" s="42" t="str">
        <f>VLOOKUP(A18,マスタ!$A$5:$E$54,3,0)</f>
        <v>甘口銀鮭　３切</v>
      </c>
      <c r="C18" s="43"/>
      <c r="D18" s="43"/>
      <c r="E18" s="43"/>
      <c r="F18" s="43"/>
      <c r="G18" s="43"/>
      <c r="H18" s="43"/>
      <c r="I18" s="44"/>
      <c r="J18" s="48">
        <v>3</v>
      </c>
      <c r="K18" s="49"/>
      <c r="L18" s="45">
        <f>VLOOKUP(A18,マスタ!$A$5:$E$54,5)</f>
        <v>438</v>
      </c>
      <c r="M18" s="46"/>
      <c r="N18" s="47"/>
      <c r="O18" s="41">
        <f t="shared" ref="O18:O28" si="0">IF(AND(J18&lt;&gt;"",L18&lt;&gt;""),J18*L18,"")</f>
        <v>1314</v>
      </c>
      <c r="P18" s="41"/>
      <c r="Q18" s="41"/>
    </row>
    <row r="19" spans="1:17" ht="19.5" x14ac:dyDescent="0.4">
      <c r="A19" s="10">
        <v>15</v>
      </c>
      <c r="B19" s="42" t="str">
        <f>VLOOKUP(A19,マスタ!$A$5:$E$54,3,0)</f>
        <v>甘口銀鮭　大切り（味付け・西京味噌）</v>
      </c>
      <c r="C19" s="43"/>
      <c r="D19" s="43"/>
      <c r="E19" s="43"/>
      <c r="F19" s="43"/>
      <c r="G19" s="43"/>
      <c r="H19" s="43"/>
      <c r="I19" s="44"/>
      <c r="J19" s="48">
        <v>4</v>
      </c>
      <c r="K19" s="49"/>
      <c r="L19" s="45">
        <f>VLOOKUP(A19,マスタ!$A$5:$E$54,5)</f>
        <v>468</v>
      </c>
      <c r="M19" s="46"/>
      <c r="N19" s="47"/>
      <c r="O19" s="41">
        <f t="shared" si="0"/>
        <v>1872</v>
      </c>
      <c r="P19" s="41"/>
      <c r="Q19" s="41"/>
    </row>
    <row r="20" spans="1:17" ht="19.5" x14ac:dyDescent="0.4">
      <c r="A20" s="10">
        <v>20</v>
      </c>
      <c r="B20" s="42" t="str">
        <f>VLOOKUP(A20,マスタ!$A$5:$E$54,3,0)</f>
        <v>スモークサーモン</v>
      </c>
      <c r="C20" s="43"/>
      <c r="D20" s="43"/>
      <c r="E20" s="43"/>
      <c r="F20" s="43"/>
      <c r="G20" s="43"/>
      <c r="H20" s="43"/>
      <c r="I20" s="44"/>
      <c r="J20" s="48">
        <v>5</v>
      </c>
      <c r="K20" s="49"/>
      <c r="L20" s="45">
        <f>VLOOKUP(A20,マスタ!$A$5:$E$54,5)</f>
        <v>398</v>
      </c>
      <c r="M20" s="46"/>
      <c r="N20" s="47"/>
      <c r="O20" s="41">
        <f t="shared" si="0"/>
        <v>1990</v>
      </c>
      <c r="P20" s="41"/>
      <c r="Q20" s="41"/>
    </row>
    <row r="21" spans="1:17" ht="19.5" x14ac:dyDescent="0.4">
      <c r="A21" s="10">
        <v>33</v>
      </c>
      <c r="B21" s="42" t="str">
        <f>VLOOKUP(A21,マスタ!$A$5:$E$54,3,0)</f>
        <v>するめいか姿造り（肝醤油入）（生食用・解凍）</v>
      </c>
      <c r="C21" s="43"/>
      <c r="D21" s="43"/>
      <c r="E21" s="43"/>
      <c r="F21" s="43"/>
      <c r="G21" s="43"/>
      <c r="H21" s="43"/>
      <c r="I21" s="44"/>
      <c r="J21" s="48">
        <v>10</v>
      </c>
      <c r="K21" s="49"/>
      <c r="L21" s="45">
        <f>VLOOKUP(A21,マスタ!$A$5:$E$54,5)</f>
        <v>498</v>
      </c>
      <c r="M21" s="46"/>
      <c r="N21" s="47"/>
      <c r="O21" s="41">
        <f t="shared" si="0"/>
        <v>4980</v>
      </c>
      <c r="P21" s="41"/>
      <c r="Q21" s="41"/>
    </row>
    <row r="22" spans="1:17" ht="19.5" x14ac:dyDescent="0.4">
      <c r="A22" s="10">
        <v>34</v>
      </c>
      <c r="B22" s="42" t="str">
        <f>VLOOKUP(A22,マスタ!$A$5:$E$54,3,0)</f>
        <v>つまなし盛合せ４点盛</v>
      </c>
      <c r="C22" s="43"/>
      <c r="D22" s="43"/>
      <c r="E22" s="43"/>
      <c r="F22" s="43"/>
      <c r="G22" s="43"/>
      <c r="H22" s="43"/>
      <c r="I22" s="44"/>
      <c r="J22" s="48">
        <v>5</v>
      </c>
      <c r="K22" s="49"/>
      <c r="L22" s="45">
        <f>VLOOKUP(A22,マスタ!$A$5:$E$54,5)</f>
        <v>500</v>
      </c>
      <c r="M22" s="46"/>
      <c r="N22" s="47"/>
      <c r="O22" s="41">
        <f t="shared" si="0"/>
        <v>2500</v>
      </c>
      <c r="P22" s="41"/>
      <c r="Q22" s="41"/>
    </row>
    <row r="23" spans="1:17" ht="19.5" x14ac:dyDescent="0.4">
      <c r="A23" s="10">
        <v>40</v>
      </c>
      <c r="B23" s="42" t="str">
        <f>VLOOKUP(A23,マスタ!$A$5:$E$54,3,0)</f>
        <v>真だこスライス（蒸し）</v>
      </c>
      <c r="C23" s="43"/>
      <c r="D23" s="43"/>
      <c r="E23" s="43"/>
      <c r="F23" s="43"/>
      <c r="G23" s="43"/>
      <c r="H23" s="43"/>
      <c r="I23" s="44"/>
      <c r="J23" s="48">
        <v>10</v>
      </c>
      <c r="K23" s="49"/>
      <c r="L23" s="45">
        <f>VLOOKUP(A23,マスタ!$A$5:$E$54,5)</f>
        <v>369</v>
      </c>
      <c r="M23" s="46"/>
      <c r="N23" s="47"/>
      <c r="O23" s="41">
        <f t="shared" si="0"/>
        <v>3690</v>
      </c>
      <c r="P23" s="41"/>
      <c r="Q23" s="41"/>
    </row>
    <row r="24" spans="1:17" ht="19.5" x14ac:dyDescent="0.4">
      <c r="A24" s="10"/>
      <c r="B24" s="39"/>
      <c r="C24" s="39"/>
      <c r="D24" s="39"/>
      <c r="E24" s="39"/>
      <c r="F24" s="39"/>
      <c r="G24" s="39"/>
      <c r="H24" s="39"/>
      <c r="I24" s="39"/>
      <c r="J24" s="48"/>
      <c r="K24" s="49"/>
      <c r="L24" s="45"/>
      <c r="M24" s="46"/>
      <c r="N24" s="47"/>
      <c r="O24" s="41" t="str">
        <f t="shared" si="0"/>
        <v/>
      </c>
      <c r="P24" s="41"/>
      <c r="Q24" s="41"/>
    </row>
    <row r="25" spans="1:17" ht="19.5" x14ac:dyDescent="0.4">
      <c r="A25" s="10"/>
      <c r="B25" s="39"/>
      <c r="C25" s="39"/>
      <c r="D25" s="39"/>
      <c r="E25" s="39"/>
      <c r="F25" s="39"/>
      <c r="G25" s="39"/>
      <c r="H25" s="39"/>
      <c r="I25" s="39"/>
      <c r="J25" s="48"/>
      <c r="K25" s="49"/>
      <c r="L25" s="45"/>
      <c r="M25" s="46"/>
      <c r="N25" s="47"/>
      <c r="O25" s="41" t="str">
        <f t="shared" si="0"/>
        <v/>
      </c>
      <c r="P25" s="41"/>
      <c r="Q25" s="41"/>
    </row>
    <row r="26" spans="1:17" ht="19.5" x14ac:dyDescent="0.4">
      <c r="A26" s="10"/>
      <c r="B26" s="39"/>
      <c r="C26" s="39"/>
      <c r="D26" s="39"/>
      <c r="E26" s="39"/>
      <c r="F26" s="39"/>
      <c r="G26" s="39"/>
      <c r="H26" s="39"/>
      <c r="I26" s="39"/>
      <c r="J26" s="48"/>
      <c r="K26" s="49"/>
      <c r="L26" s="45"/>
      <c r="M26" s="46"/>
      <c r="N26" s="47"/>
      <c r="O26" s="41" t="str">
        <f t="shared" si="0"/>
        <v/>
      </c>
      <c r="P26" s="41"/>
      <c r="Q26" s="41"/>
    </row>
    <row r="27" spans="1:17" ht="19.5" x14ac:dyDescent="0.4">
      <c r="A27" s="10"/>
      <c r="B27" s="39"/>
      <c r="C27" s="39"/>
      <c r="D27" s="39"/>
      <c r="E27" s="39"/>
      <c r="F27" s="39"/>
      <c r="G27" s="39"/>
      <c r="H27" s="39"/>
      <c r="I27" s="39"/>
      <c r="J27" s="48"/>
      <c r="K27" s="49"/>
      <c r="L27" s="45"/>
      <c r="M27" s="46"/>
      <c r="N27" s="47"/>
      <c r="O27" s="41" t="str">
        <f t="shared" si="0"/>
        <v/>
      </c>
      <c r="P27" s="41"/>
      <c r="Q27" s="41"/>
    </row>
    <row r="28" spans="1:17" ht="19.5" x14ac:dyDescent="0.4">
      <c r="A28" s="10"/>
      <c r="B28" s="39"/>
      <c r="C28" s="39"/>
      <c r="D28" s="39"/>
      <c r="E28" s="39"/>
      <c r="F28" s="39"/>
      <c r="G28" s="39"/>
      <c r="H28" s="39"/>
      <c r="I28" s="39"/>
      <c r="J28" s="48"/>
      <c r="K28" s="49"/>
      <c r="L28" s="45"/>
      <c r="M28" s="46"/>
      <c r="N28" s="47"/>
      <c r="O28" s="41" t="str">
        <f t="shared" si="0"/>
        <v/>
      </c>
      <c r="P28" s="41"/>
      <c r="Q28" s="41"/>
    </row>
    <row r="29" spans="1:17" ht="19.5" x14ac:dyDescent="0.4">
      <c r="A29" s="8"/>
      <c r="B29" s="8"/>
      <c r="C29" s="8"/>
      <c r="D29" s="8"/>
      <c r="E29" s="8"/>
      <c r="F29" s="8"/>
      <c r="G29" s="8"/>
      <c r="H29" s="8"/>
      <c r="I29" s="8"/>
      <c r="J29" s="34" t="s">
        <v>100</v>
      </c>
      <c r="K29" s="34"/>
      <c r="L29" s="51">
        <f>SUM(O17:Q28)</f>
        <v>17226</v>
      </c>
      <c r="M29" s="52"/>
      <c r="N29" s="52"/>
      <c r="O29" s="52"/>
      <c r="P29" s="52"/>
      <c r="Q29" s="52"/>
    </row>
    <row r="30" spans="1:17" ht="19.5" x14ac:dyDescent="0.4">
      <c r="A30" s="8"/>
      <c r="B30" s="8"/>
      <c r="C30" s="8"/>
      <c r="D30" s="8"/>
      <c r="E30" s="8"/>
      <c r="F30" s="8"/>
      <c r="G30" s="8"/>
      <c r="H30" s="8"/>
      <c r="I30" s="8"/>
      <c r="J30" s="34" t="s">
        <v>101</v>
      </c>
      <c r="K30" s="34"/>
      <c r="L30" s="41">
        <f>L29*0.1</f>
        <v>1722.6000000000001</v>
      </c>
      <c r="M30" s="41"/>
      <c r="N30" s="41"/>
      <c r="O30" s="41"/>
      <c r="P30" s="41"/>
      <c r="Q30" s="41"/>
    </row>
    <row r="31" spans="1:17" ht="19.5" x14ac:dyDescent="0.4">
      <c r="A31" s="8"/>
      <c r="B31" s="22"/>
      <c r="C31" s="22"/>
      <c r="D31" s="22"/>
      <c r="E31" s="22"/>
      <c r="F31" s="22"/>
      <c r="G31" s="8"/>
      <c r="H31" s="8"/>
      <c r="I31" s="8"/>
      <c r="J31" s="34" t="s">
        <v>102</v>
      </c>
      <c r="K31" s="34"/>
      <c r="L31" s="53">
        <f>L29+L30</f>
        <v>18948.599999999999</v>
      </c>
      <c r="M31" s="53"/>
      <c r="N31" s="53"/>
      <c r="O31" s="53"/>
      <c r="P31" s="53"/>
      <c r="Q31" s="53"/>
    </row>
    <row r="32" spans="1:17" ht="19.5" x14ac:dyDescent="0.4">
      <c r="A32" s="8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4">
      <c r="A33" s="34" t="s">
        <v>103</v>
      </c>
      <c r="B33" s="34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x14ac:dyDescent="0.4">
      <c r="A34" s="34"/>
      <c r="B34" s="34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x14ac:dyDescent="0.4">
      <c r="A35" s="34"/>
      <c r="B35" s="34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x14ac:dyDescent="0.4">
      <c r="A36" s="34"/>
      <c r="B36" s="3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</sheetData>
  <mergeCells count="96">
    <mergeCell ref="A33:B36"/>
    <mergeCell ref="C33:Q36"/>
    <mergeCell ref="J17:K17"/>
    <mergeCell ref="J18:K18"/>
    <mergeCell ref="J19:K19"/>
    <mergeCell ref="J20:K20"/>
    <mergeCell ref="J21:K21"/>
    <mergeCell ref="J22:K22"/>
    <mergeCell ref="J29:K29"/>
    <mergeCell ref="L29:Q29"/>
    <mergeCell ref="J30:K30"/>
    <mergeCell ref="L30:Q30"/>
    <mergeCell ref="B31:F31"/>
    <mergeCell ref="J31:K31"/>
    <mergeCell ref="L31:Q31"/>
    <mergeCell ref="B27:I27"/>
    <mergeCell ref="L27:N27"/>
    <mergeCell ref="O27:Q27"/>
    <mergeCell ref="B28:I28"/>
    <mergeCell ref="L28:N28"/>
    <mergeCell ref="O28:Q28"/>
    <mergeCell ref="J27:K27"/>
    <mergeCell ref="J28:K28"/>
    <mergeCell ref="B25:I25"/>
    <mergeCell ref="L25:N25"/>
    <mergeCell ref="O25:Q25"/>
    <mergeCell ref="B26:I26"/>
    <mergeCell ref="L26:N26"/>
    <mergeCell ref="O26:Q26"/>
    <mergeCell ref="J25:K25"/>
    <mergeCell ref="J26:K26"/>
    <mergeCell ref="B23:I23"/>
    <mergeCell ref="L23:N23"/>
    <mergeCell ref="O23:Q23"/>
    <mergeCell ref="B24:I24"/>
    <mergeCell ref="L24:N24"/>
    <mergeCell ref="O24:Q24"/>
    <mergeCell ref="J23:K23"/>
    <mergeCell ref="J24:K24"/>
    <mergeCell ref="B21:I21"/>
    <mergeCell ref="L21:N21"/>
    <mergeCell ref="O21:Q21"/>
    <mergeCell ref="B22:I22"/>
    <mergeCell ref="L22:N22"/>
    <mergeCell ref="O22:Q22"/>
    <mergeCell ref="B19:I19"/>
    <mergeCell ref="L19:N19"/>
    <mergeCell ref="O19:Q19"/>
    <mergeCell ref="B20:I20"/>
    <mergeCell ref="L20:N20"/>
    <mergeCell ref="O20:Q20"/>
    <mergeCell ref="B17:I17"/>
    <mergeCell ref="L17:N17"/>
    <mergeCell ref="O17:Q17"/>
    <mergeCell ref="B18:I18"/>
    <mergeCell ref="L18:N18"/>
    <mergeCell ref="O18:Q18"/>
    <mergeCell ref="B16:I16"/>
    <mergeCell ref="J16:K16"/>
    <mergeCell ref="L16:N16"/>
    <mergeCell ref="O16:Q16"/>
    <mergeCell ref="A12:B12"/>
    <mergeCell ref="C12:I12"/>
    <mergeCell ref="K12:L12"/>
    <mergeCell ref="M12:Q12"/>
    <mergeCell ref="K13:L13"/>
    <mergeCell ref="M13:Q13"/>
    <mergeCell ref="A14:C14"/>
    <mergeCell ref="D14:G14"/>
    <mergeCell ref="H14:I14"/>
    <mergeCell ref="J14:L14"/>
    <mergeCell ref="M14:Q14"/>
    <mergeCell ref="A11:B11"/>
    <mergeCell ref="C11:I11"/>
    <mergeCell ref="K11:L11"/>
    <mergeCell ref="M11:Q11"/>
    <mergeCell ref="A6:B6"/>
    <mergeCell ref="C6:I6"/>
    <mergeCell ref="K6:Q6"/>
    <mergeCell ref="B7:J7"/>
    <mergeCell ref="K7:Q7"/>
    <mergeCell ref="K8:Q8"/>
    <mergeCell ref="K9:Q9"/>
    <mergeCell ref="A10:B10"/>
    <mergeCell ref="C10:I10"/>
    <mergeCell ref="K10:L10"/>
    <mergeCell ref="M10:Q10"/>
    <mergeCell ref="B4:C4"/>
    <mergeCell ref="D4:F4"/>
    <mergeCell ref="L4:M4"/>
    <mergeCell ref="N4:Q4"/>
    <mergeCell ref="A1:Q1"/>
    <mergeCell ref="A3:G3"/>
    <mergeCell ref="H3:I3"/>
    <mergeCell ref="L3:M3"/>
    <mergeCell ref="N3:Q3"/>
  </mergeCells>
  <phoneticPr fontId="2"/>
  <pageMargins left="0.7" right="0.7" top="0.75" bottom="0.75" header="0.3" footer="0.3"/>
  <pageSetup paperSize="9" orientation="portrait" horizontalDpi="0" verticalDpi="0" r:id="rId1"/>
  <ignoredErrors>
    <ignoredError sqref="B17:I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CE69-448E-48BC-8D57-1BB3E8F55DD0}">
  <dimension ref="A1:E54"/>
  <sheetViews>
    <sheetView zoomScaleNormal="100" workbookViewId="0"/>
  </sheetViews>
  <sheetFormatPr defaultRowHeight="18.75" x14ac:dyDescent="0.4"/>
  <cols>
    <col min="2" max="2" width="7.125" bestFit="1" customWidth="1"/>
    <col min="3" max="3" width="52.625" bestFit="1" customWidth="1"/>
    <col min="4" max="4" width="19.25" bestFit="1" customWidth="1"/>
    <col min="5" max="5" width="7.125" bestFit="1" customWidth="1"/>
  </cols>
  <sheetData>
    <row r="1" spans="1:5" ht="9.9499999999999993" customHeight="1" x14ac:dyDescent="0.4"/>
    <row r="2" spans="1:5" ht="25.5" customHeight="1" x14ac:dyDescent="0.4">
      <c r="A2" s="54" t="s">
        <v>73</v>
      </c>
      <c r="B2" s="54"/>
      <c r="C2" s="54"/>
      <c r="D2" s="54"/>
      <c r="E2" s="54"/>
    </row>
    <row r="3" spans="1:5" ht="9.9499999999999993" customHeight="1" thickBot="1" x14ac:dyDescent="0.45"/>
    <row r="4" spans="1:5" ht="20.25" thickTop="1" thickBot="1" x14ac:dyDescent="0.45">
      <c r="A4" s="3" t="s">
        <v>68</v>
      </c>
      <c r="B4" s="4" t="s">
        <v>69</v>
      </c>
      <c r="C4" s="4" t="s">
        <v>70</v>
      </c>
      <c r="D4" s="4" t="s">
        <v>71</v>
      </c>
      <c r="E4" s="5" t="s">
        <v>72</v>
      </c>
    </row>
    <row r="5" spans="1:5" x14ac:dyDescent="0.4">
      <c r="A5" s="1">
        <v>1</v>
      </c>
      <c r="B5" s="2" t="s">
        <v>47</v>
      </c>
      <c r="C5" s="2" t="s">
        <v>0</v>
      </c>
      <c r="D5" s="2" t="s">
        <v>48</v>
      </c>
      <c r="E5" s="6">
        <v>880</v>
      </c>
    </row>
    <row r="6" spans="1:5" ht="20.25" customHeight="1" x14ac:dyDescent="0.4">
      <c r="A6" s="1">
        <v>2</v>
      </c>
      <c r="B6" s="2" t="s">
        <v>47</v>
      </c>
      <c r="C6" s="2" t="s">
        <v>1</v>
      </c>
      <c r="D6" s="2" t="s">
        <v>49</v>
      </c>
      <c r="E6" s="6">
        <v>980</v>
      </c>
    </row>
    <row r="7" spans="1:5" ht="20.25" customHeight="1" x14ac:dyDescent="0.4">
      <c r="A7" s="1">
        <v>3</v>
      </c>
      <c r="B7" s="2" t="s">
        <v>47</v>
      </c>
      <c r="C7" s="2" t="s">
        <v>2</v>
      </c>
      <c r="D7" s="2" t="s">
        <v>50</v>
      </c>
      <c r="E7" s="6">
        <v>371</v>
      </c>
    </row>
    <row r="8" spans="1:5" ht="18.75" customHeight="1" x14ac:dyDescent="0.4">
      <c r="A8" s="1">
        <v>4</v>
      </c>
      <c r="B8" s="2" t="s">
        <v>47</v>
      </c>
      <c r="C8" s="2" t="s">
        <v>3</v>
      </c>
      <c r="D8" s="2" t="s">
        <v>51</v>
      </c>
      <c r="E8" s="6">
        <v>388</v>
      </c>
    </row>
    <row r="9" spans="1:5" ht="19.5" customHeight="1" x14ac:dyDescent="0.4">
      <c r="A9" s="1">
        <v>5</v>
      </c>
      <c r="B9" s="2" t="s">
        <v>47</v>
      </c>
      <c r="C9" s="2" t="s">
        <v>4</v>
      </c>
      <c r="D9" s="2" t="s">
        <v>51</v>
      </c>
      <c r="E9" s="6">
        <v>398</v>
      </c>
    </row>
    <row r="10" spans="1:5" x14ac:dyDescent="0.4">
      <c r="A10" s="1">
        <v>6</v>
      </c>
      <c r="B10" s="2" t="s">
        <v>47</v>
      </c>
      <c r="C10" s="2" t="s">
        <v>5</v>
      </c>
      <c r="D10" s="2" t="s">
        <v>52</v>
      </c>
      <c r="E10" s="6">
        <v>498</v>
      </c>
    </row>
    <row r="11" spans="1:5" x14ac:dyDescent="0.4">
      <c r="A11" s="1">
        <v>7</v>
      </c>
      <c r="B11" s="2" t="s">
        <v>47</v>
      </c>
      <c r="C11" s="2" t="s">
        <v>6</v>
      </c>
      <c r="D11" s="2" t="s">
        <v>53</v>
      </c>
      <c r="E11" s="6">
        <v>388</v>
      </c>
    </row>
    <row r="12" spans="1:5" x14ac:dyDescent="0.4">
      <c r="A12" s="1">
        <v>8</v>
      </c>
      <c r="B12" s="2" t="s">
        <v>47</v>
      </c>
      <c r="C12" s="2" t="s">
        <v>7</v>
      </c>
      <c r="D12" s="2" t="s">
        <v>54</v>
      </c>
      <c r="E12" s="6">
        <v>158</v>
      </c>
    </row>
    <row r="13" spans="1:5" x14ac:dyDescent="0.4">
      <c r="A13" s="1">
        <v>9</v>
      </c>
      <c r="B13" s="2" t="s">
        <v>47</v>
      </c>
      <c r="C13" s="2" t="s">
        <v>8</v>
      </c>
      <c r="D13" s="2" t="s">
        <v>55</v>
      </c>
      <c r="E13" s="6">
        <v>298</v>
      </c>
    </row>
    <row r="14" spans="1:5" x14ac:dyDescent="0.4">
      <c r="A14" s="1">
        <v>10</v>
      </c>
      <c r="B14" s="2" t="s">
        <v>47</v>
      </c>
      <c r="C14" s="2" t="s">
        <v>9</v>
      </c>
      <c r="D14" s="2" t="s">
        <v>56</v>
      </c>
      <c r="E14" s="6">
        <v>438</v>
      </c>
    </row>
    <row r="15" spans="1:5" x14ac:dyDescent="0.4">
      <c r="A15" s="1">
        <v>11</v>
      </c>
      <c r="B15" s="2" t="s">
        <v>47</v>
      </c>
      <c r="C15" s="2" t="s">
        <v>10</v>
      </c>
      <c r="D15" s="2" t="s">
        <v>55</v>
      </c>
      <c r="E15" s="6">
        <v>498</v>
      </c>
    </row>
    <row r="16" spans="1:5" x14ac:dyDescent="0.4">
      <c r="A16" s="1">
        <v>12</v>
      </c>
      <c r="B16" s="2" t="s">
        <v>47</v>
      </c>
      <c r="C16" s="2" t="s">
        <v>11</v>
      </c>
      <c r="D16" s="2" t="s">
        <v>57</v>
      </c>
      <c r="E16" s="6">
        <v>580</v>
      </c>
    </row>
    <row r="17" spans="1:5" x14ac:dyDescent="0.4">
      <c r="A17" s="1">
        <v>13</v>
      </c>
      <c r="B17" s="2" t="s">
        <v>47</v>
      </c>
      <c r="C17" s="2" t="s">
        <v>12</v>
      </c>
      <c r="D17" s="2" t="s">
        <v>55</v>
      </c>
      <c r="E17" s="6">
        <v>398</v>
      </c>
    </row>
    <row r="18" spans="1:5" x14ac:dyDescent="0.4">
      <c r="A18" s="1">
        <v>14</v>
      </c>
      <c r="B18" s="2" t="s">
        <v>47</v>
      </c>
      <c r="C18" s="2" t="s">
        <v>12</v>
      </c>
      <c r="D18" s="2" t="s">
        <v>56</v>
      </c>
      <c r="E18" s="6">
        <v>580</v>
      </c>
    </row>
    <row r="19" spans="1:5" x14ac:dyDescent="0.4">
      <c r="A19" s="1">
        <v>15</v>
      </c>
      <c r="B19" s="2" t="s">
        <v>47</v>
      </c>
      <c r="C19" s="2" t="s">
        <v>13</v>
      </c>
      <c r="D19" s="2" t="s">
        <v>55</v>
      </c>
      <c r="E19" s="6">
        <v>468</v>
      </c>
    </row>
    <row r="20" spans="1:5" x14ac:dyDescent="0.4">
      <c r="A20" s="1">
        <v>16</v>
      </c>
      <c r="B20" s="2" t="s">
        <v>47</v>
      </c>
      <c r="C20" s="2" t="s">
        <v>13</v>
      </c>
      <c r="D20" s="2" t="s">
        <v>56</v>
      </c>
      <c r="E20" s="6">
        <v>498</v>
      </c>
    </row>
    <row r="21" spans="1:5" x14ac:dyDescent="0.4">
      <c r="A21" s="1">
        <v>17</v>
      </c>
      <c r="B21" s="2" t="s">
        <v>47</v>
      </c>
      <c r="C21" s="2" t="s">
        <v>14</v>
      </c>
      <c r="D21" s="2" t="s">
        <v>55</v>
      </c>
      <c r="E21" s="6">
        <v>398</v>
      </c>
    </row>
    <row r="22" spans="1:5" x14ac:dyDescent="0.4">
      <c r="A22" s="1">
        <v>18</v>
      </c>
      <c r="B22" s="2" t="s">
        <v>47</v>
      </c>
      <c r="C22" s="2" t="s">
        <v>14</v>
      </c>
      <c r="D22" s="2" t="s">
        <v>56</v>
      </c>
      <c r="E22" s="6">
        <v>580</v>
      </c>
    </row>
    <row r="23" spans="1:5" x14ac:dyDescent="0.4">
      <c r="A23" s="1">
        <v>19</v>
      </c>
      <c r="B23" s="2" t="s">
        <v>47</v>
      </c>
      <c r="C23" s="2" t="s">
        <v>15</v>
      </c>
      <c r="D23" s="2" t="s">
        <v>58</v>
      </c>
      <c r="E23" s="6">
        <v>498</v>
      </c>
    </row>
    <row r="24" spans="1:5" x14ac:dyDescent="0.4">
      <c r="A24" s="1">
        <v>20</v>
      </c>
      <c r="B24" s="2" t="s">
        <v>47</v>
      </c>
      <c r="C24" s="2" t="s">
        <v>16</v>
      </c>
      <c r="D24" s="2" t="s">
        <v>59</v>
      </c>
      <c r="E24" s="6">
        <v>398</v>
      </c>
    </row>
    <row r="25" spans="1:5" x14ac:dyDescent="0.4">
      <c r="A25" s="1">
        <v>21</v>
      </c>
      <c r="B25" s="2" t="s">
        <v>47</v>
      </c>
      <c r="C25" s="2" t="s">
        <v>17</v>
      </c>
      <c r="D25" s="2" t="s">
        <v>60</v>
      </c>
      <c r="E25" s="6">
        <v>398</v>
      </c>
    </row>
    <row r="26" spans="1:5" x14ac:dyDescent="0.4">
      <c r="A26" s="1">
        <v>22</v>
      </c>
      <c r="B26" s="2" t="s">
        <v>47</v>
      </c>
      <c r="C26" s="2" t="s">
        <v>18</v>
      </c>
      <c r="D26" s="2" t="s">
        <v>61</v>
      </c>
      <c r="E26" s="6">
        <v>698</v>
      </c>
    </row>
    <row r="27" spans="1:5" x14ac:dyDescent="0.4">
      <c r="A27" s="1">
        <v>23</v>
      </c>
      <c r="B27" s="2" t="s">
        <v>47</v>
      </c>
      <c r="C27" s="2" t="s">
        <v>19</v>
      </c>
      <c r="D27" s="2" t="s">
        <v>54</v>
      </c>
      <c r="E27" s="6">
        <v>206</v>
      </c>
    </row>
    <row r="28" spans="1:5" x14ac:dyDescent="0.4">
      <c r="A28" s="1">
        <v>24</v>
      </c>
      <c r="B28" s="2" t="s">
        <v>47</v>
      </c>
      <c r="C28" s="2" t="s">
        <v>20</v>
      </c>
      <c r="D28" s="2" t="s">
        <v>55</v>
      </c>
      <c r="E28" s="6">
        <v>412</v>
      </c>
    </row>
    <row r="29" spans="1:5" x14ac:dyDescent="0.4">
      <c r="A29" s="1">
        <v>25</v>
      </c>
      <c r="B29" s="2" t="s">
        <v>47</v>
      </c>
      <c r="C29" s="2" t="s">
        <v>21</v>
      </c>
      <c r="D29" s="2" t="s">
        <v>58</v>
      </c>
      <c r="E29" s="6">
        <v>398</v>
      </c>
    </row>
    <row r="30" spans="1:5" x14ac:dyDescent="0.4">
      <c r="A30" s="1">
        <v>26</v>
      </c>
      <c r="B30" s="2" t="s">
        <v>47</v>
      </c>
      <c r="C30" s="2" t="s">
        <v>22</v>
      </c>
      <c r="D30" s="2" t="s">
        <v>58</v>
      </c>
      <c r="E30" s="6">
        <v>398</v>
      </c>
    </row>
    <row r="31" spans="1:5" x14ac:dyDescent="0.4">
      <c r="A31" s="1">
        <v>27</v>
      </c>
      <c r="B31" s="2" t="s">
        <v>47</v>
      </c>
      <c r="C31" s="2" t="s">
        <v>23</v>
      </c>
      <c r="D31" s="2" t="s">
        <v>62</v>
      </c>
      <c r="E31" s="6">
        <v>438</v>
      </c>
    </row>
    <row r="32" spans="1:5" x14ac:dyDescent="0.4">
      <c r="A32" s="1">
        <v>28</v>
      </c>
      <c r="B32" s="2" t="s">
        <v>47</v>
      </c>
      <c r="C32" s="2" t="s">
        <v>24</v>
      </c>
      <c r="D32" s="2" t="s">
        <v>58</v>
      </c>
      <c r="E32" s="6">
        <v>1380</v>
      </c>
    </row>
    <row r="33" spans="1:5" x14ac:dyDescent="0.4">
      <c r="A33" s="1">
        <v>29</v>
      </c>
      <c r="B33" s="2" t="s">
        <v>47</v>
      </c>
      <c r="C33" s="2" t="s">
        <v>25</v>
      </c>
      <c r="D33" s="2" t="s">
        <v>58</v>
      </c>
      <c r="E33" s="6">
        <v>880</v>
      </c>
    </row>
    <row r="34" spans="1:5" x14ac:dyDescent="0.4">
      <c r="A34" s="1">
        <v>30</v>
      </c>
      <c r="B34" s="2" t="s">
        <v>47</v>
      </c>
      <c r="C34" s="2" t="s">
        <v>26</v>
      </c>
      <c r="D34" s="2" t="s">
        <v>63</v>
      </c>
      <c r="E34" s="6">
        <v>342</v>
      </c>
    </row>
    <row r="35" spans="1:5" x14ac:dyDescent="0.4">
      <c r="A35" s="1">
        <v>31</v>
      </c>
      <c r="B35" s="2" t="s">
        <v>47</v>
      </c>
      <c r="C35" s="2" t="s">
        <v>27</v>
      </c>
      <c r="D35" s="2" t="s">
        <v>49</v>
      </c>
      <c r="E35" s="6">
        <v>398</v>
      </c>
    </row>
    <row r="36" spans="1:5" x14ac:dyDescent="0.4">
      <c r="A36" s="1">
        <v>32</v>
      </c>
      <c r="B36" s="2" t="s">
        <v>47</v>
      </c>
      <c r="C36" s="2" t="s">
        <v>28</v>
      </c>
      <c r="D36" s="2" t="s">
        <v>58</v>
      </c>
      <c r="E36" s="6">
        <v>698</v>
      </c>
    </row>
    <row r="37" spans="1:5" x14ac:dyDescent="0.4">
      <c r="A37" s="1">
        <v>33</v>
      </c>
      <c r="B37" s="2" t="s">
        <v>47</v>
      </c>
      <c r="C37" s="2" t="s">
        <v>29</v>
      </c>
      <c r="D37" s="2" t="s">
        <v>58</v>
      </c>
      <c r="E37" s="6">
        <v>498</v>
      </c>
    </row>
    <row r="38" spans="1:5" x14ac:dyDescent="0.4">
      <c r="A38" s="1">
        <v>34</v>
      </c>
      <c r="B38" s="2" t="s">
        <v>47</v>
      </c>
      <c r="C38" s="2" t="s">
        <v>30</v>
      </c>
      <c r="D38" s="2" t="s">
        <v>58</v>
      </c>
      <c r="E38" s="6">
        <v>500</v>
      </c>
    </row>
    <row r="39" spans="1:5" x14ac:dyDescent="0.4">
      <c r="A39" s="1">
        <v>35</v>
      </c>
      <c r="B39" s="2" t="s">
        <v>47</v>
      </c>
      <c r="C39" s="2" t="s">
        <v>31</v>
      </c>
      <c r="D39" s="2" t="s">
        <v>64</v>
      </c>
      <c r="E39" s="6">
        <v>398</v>
      </c>
    </row>
    <row r="40" spans="1:5" x14ac:dyDescent="0.4">
      <c r="A40" s="1">
        <v>36</v>
      </c>
      <c r="B40" s="2" t="s">
        <v>47</v>
      </c>
      <c r="C40" s="2" t="s">
        <v>32</v>
      </c>
      <c r="D40" s="2" t="s">
        <v>65</v>
      </c>
      <c r="E40" s="6">
        <v>980</v>
      </c>
    </row>
    <row r="41" spans="1:5" x14ac:dyDescent="0.4">
      <c r="A41" s="1">
        <v>37</v>
      </c>
      <c r="B41" s="2" t="s">
        <v>47</v>
      </c>
      <c r="C41" s="2" t="s">
        <v>33</v>
      </c>
      <c r="D41" s="2" t="s">
        <v>53</v>
      </c>
      <c r="E41" s="6">
        <v>78</v>
      </c>
    </row>
    <row r="42" spans="1:5" x14ac:dyDescent="0.4">
      <c r="A42" s="1">
        <v>38</v>
      </c>
      <c r="B42" s="2" t="s">
        <v>47</v>
      </c>
      <c r="C42" s="2" t="s">
        <v>34</v>
      </c>
      <c r="D42" s="2" t="s">
        <v>60</v>
      </c>
      <c r="E42" s="6">
        <v>398</v>
      </c>
    </row>
    <row r="43" spans="1:5" x14ac:dyDescent="0.4">
      <c r="A43" s="1">
        <v>39</v>
      </c>
      <c r="B43" s="2" t="s">
        <v>47</v>
      </c>
      <c r="C43" s="2" t="s">
        <v>35</v>
      </c>
      <c r="D43" s="2" t="s">
        <v>66</v>
      </c>
      <c r="E43" s="6">
        <v>298</v>
      </c>
    </row>
    <row r="44" spans="1:5" x14ac:dyDescent="0.4">
      <c r="A44" s="1">
        <v>40</v>
      </c>
      <c r="B44" s="2" t="s">
        <v>47</v>
      </c>
      <c r="C44" s="2" t="s">
        <v>36</v>
      </c>
      <c r="D44" s="2" t="s">
        <v>61</v>
      </c>
      <c r="E44" s="6">
        <v>369</v>
      </c>
    </row>
    <row r="45" spans="1:5" x14ac:dyDescent="0.4">
      <c r="A45" s="1">
        <v>41</v>
      </c>
      <c r="B45" s="2" t="s">
        <v>47</v>
      </c>
      <c r="C45" s="2" t="s">
        <v>37</v>
      </c>
      <c r="D45" s="2" t="s">
        <v>61</v>
      </c>
      <c r="E45" s="6">
        <v>369</v>
      </c>
    </row>
    <row r="46" spans="1:5" x14ac:dyDescent="0.4">
      <c r="A46" s="1">
        <v>42</v>
      </c>
      <c r="B46" s="2" t="s">
        <v>47</v>
      </c>
      <c r="C46" s="2" t="s">
        <v>38</v>
      </c>
      <c r="D46" s="2" t="s">
        <v>65</v>
      </c>
      <c r="E46" s="6">
        <v>374</v>
      </c>
    </row>
    <row r="47" spans="1:5" x14ac:dyDescent="0.4">
      <c r="A47" s="1">
        <v>43</v>
      </c>
      <c r="B47" s="2" t="s">
        <v>47</v>
      </c>
      <c r="C47" s="2" t="s">
        <v>39</v>
      </c>
      <c r="D47" s="2" t="s">
        <v>67</v>
      </c>
      <c r="E47" s="6">
        <v>297</v>
      </c>
    </row>
    <row r="48" spans="1:5" x14ac:dyDescent="0.4">
      <c r="A48" s="1">
        <v>44</v>
      </c>
      <c r="B48" s="2" t="s">
        <v>47</v>
      </c>
      <c r="C48" s="2" t="s">
        <v>40</v>
      </c>
      <c r="D48" s="2" t="s">
        <v>55</v>
      </c>
      <c r="E48" s="6">
        <v>476</v>
      </c>
    </row>
    <row r="49" spans="1:5" x14ac:dyDescent="0.4">
      <c r="A49" s="1">
        <v>45</v>
      </c>
      <c r="B49" s="2" t="s">
        <v>47</v>
      </c>
      <c r="C49" s="2" t="s">
        <v>41</v>
      </c>
      <c r="D49" s="2" t="s">
        <v>55</v>
      </c>
      <c r="E49" s="6">
        <v>796</v>
      </c>
    </row>
    <row r="50" spans="1:5" x14ac:dyDescent="0.4">
      <c r="A50" s="1">
        <v>46</v>
      </c>
      <c r="B50" s="2" t="s">
        <v>47</v>
      </c>
      <c r="C50" s="2" t="s">
        <v>42</v>
      </c>
      <c r="D50" s="2" t="s">
        <v>55</v>
      </c>
      <c r="E50" s="6">
        <v>298</v>
      </c>
    </row>
    <row r="51" spans="1:5" x14ac:dyDescent="0.4">
      <c r="A51" s="1">
        <v>47</v>
      </c>
      <c r="B51" s="2" t="s">
        <v>47</v>
      </c>
      <c r="C51" s="2" t="s">
        <v>43</v>
      </c>
      <c r="D51" s="2" t="s">
        <v>54</v>
      </c>
      <c r="E51" s="6">
        <v>358</v>
      </c>
    </row>
    <row r="52" spans="1:5" x14ac:dyDescent="0.4">
      <c r="A52" s="1">
        <v>48</v>
      </c>
      <c r="B52" s="2" t="s">
        <v>47</v>
      </c>
      <c r="C52" s="2" t="s">
        <v>44</v>
      </c>
      <c r="D52" s="2" t="s">
        <v>54</v>
      </c>
      <c r="E52" s="6">
        <v>298</v>
      </c>
    </row>
    <row r="53" spans="1:5" x14ac:dyDescent="0.4">
      <c r="A53" s="1">
        <v>49</v>
      </c>
      <c r="B53" s="2" t="s">
        <v>47</v>
      </c>
      <c r="C53" s="2" t="s">
        <v>45</v>
      </c>
      <c r="D53" s="2" t="s">
        <v>55</v>
      </c>
      <c r="E53" s="6">
        <v>596</v>
      </c>
    </row>
    <row r="54" spans="1:5" x14ac:dyDescent="0.4">
      <c r="A54" s="1">
        <v>50</v>
      </c>
      <c r="B54" s="2" t="s">
        <v>47</v>
      </c>
      <c r="C54" s="2" t="s">
        <v>46</v>
      </c>
      <c r="D54" s="2" t="s">
        <v>67</v>
      </c>
      <c r="E54" s="6">
        <v>387</v>
      </c>
    </row>
  </sheetData>
  <mergeCells count="1">
    <mergeCell ref="A2:E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1939B-6086-424B-84A5-954BA3B3767D}">
  <dimension ref="A1:E6"/>
  <sheetViews>
    <sheetView workbookViewId="0">
      <selection sqref="A1:E1"/>
    </sheetView>
  </sheetViews>
  <sheetFormatPr defaultRowHeight="18.75" x14ac:dyDescent="0.4"/>
  <cols>
    <col min="1" max="1" width="8.625" customWidth="1"/>
    <col min="2" max="2" width="11" bestFit="1" customWidth="1"/>
    <col min="3" max="3" width="5.625" bestFit="1" customWidth="1"/>
    <col min="4" max="4" width="5.25" bestFit="1" customWidth="1"/>
  </cols>
  <sheetData>
    <row r="1" spans="1:5" x14ac:dyDescent="0.4">
      <c r="A1" s="55" t="s">
        <v>107</v>
      </c>
      <c r="B1" s="55"/>
      <c r="C1" s="55"/>
      <c r="D1" s="55"/>
      <c r="E1" s="55"/>
    </row>
    <row r="2" spans="1:5" ht="19.5" thickBot="1" x14ac:dyDescent="0.45">
      <c r="A2" s="12" t="s">
        <v>104</v>
      </c>
      <c r="B2" s="13" t="s">
        <v>105</v>
      </c>
      <c r="C2" s="13" t="s">
        <v>72</v>
      </c>
      <c r="D2" s="14" t="s">
        <v>106</v>
      </c>
      <c r="E2" s="14" t="s">
        <v>129</v>
      </c>
    </row>
    <row r="3" spans="1:5" x14ac:dyDescent="0.4">
      <c r="A3" s="15" t="s">
        <v>108</v>
      </c>
      <c r="B3" s="16" t="str">
        <f>VLOOKUP($A3,注文マスタシート!$A$3:$C$12,2,0)</f>
        <v>消しゴム</v>
      </c>
      <c r="C3" s="19">
        <f>VLOOKUP($A3,注文マスタシート!$A$3:$C$12,3,0)</f>
        <v>100</v>
      </c>
      <c r="D3" s="17">
        <v>2</v>
      </c>
      <c r="E3" s="21">
        <f>C3*D3</f>
        <v>200</v>
      </c>
    </row>
    <row r="4" spans="1:5" x14ac:dyDescent="0.4">
      <c r="A4" s="1" t="s">
        <v>110</v>
      </c>
      <c r="B4" s="2" t="str">
        <f>VLOOKUP($A4,注文マスタシート!$A$3:$C$12,2,0)</f>
        <v>ペンケース</v>
      </c>
      <c r="C4" s="20">
        <f>VLOOKUP($A4,注文マスタシート!$A$3:$C$12,3,0)</f>
        <v>300</v>
      </c>
      <c r="D4" s="18">
        <v>6</v>
      </c>
      <c r="E4" s="6">
        <f t="shared" ref="E4:E6" si="0">C4*D4</f>
        <v>1800</v>
      </c>
    </row>
    <row r="5" spans="1:5" x14ac:dyDescent="0.4">
      <c r="A5" s="1" t="s">
        <v>112</v>
      </c>
      <c r="B5" s="2" t="str">
        <f>VLOOKUP($A5,注文マスタシート!$A$3:$C$12,2,0)</f>
        <v>ボールペン</v>
      </c>
      <c r="C5" s="20">
        <f>VLOOKUP($A5,注文マスタシート!$A$3:$C$12,3,0)</f>
        <v>150</v>
      </c>
      <c r="D5" s="18">
        <v>4</v>
      </c>
      <c r="E5" s="6">
        <f t="shared" si="0"/>
        <v>600</v>
      </c>
    </row>
    <row r="6" spans="1:5" x14ac:dyDescent="0.4">
      <c r="A6" s="1" t="s">
        <v>113</v>
      </c>
      <c r="B6" s="2" t="str">
        <f>VLOOKUP($A6,注文マスタシート!$A$3:$C$12,2,0)</f>
        <v>シャーペン</v>
      </c>
      <c r="C6" s="20">
        <f>VLOOKUP($A6,注文マスタシート!$A$3:$C$12,3,0)</f>
        <v>150</v>
      </c>
      <c r="D6" s="18">
        <v>10</v>
      </c>
      <c r="E6" s="6">
        <f t="shared" si="0"/>
        <v>1500</v>
      </c>
    </row>
  </sheetData>
  <mergeCells count="1">
    <mergeCell ref="A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B046-8CE5-4C3C-99C6-C2359C9742B4}">
  <dimension ref="A1:C12"/>
  <sheetViews>
    <sheetView workbookViewId="0">
      <selection sqref="A1:C1"/>
    </sheetView>
  </sheetViews>
  <sheetFormatPr defaultRowHeight="18.75" x14ac:dyDescent="0.4"/>
  <cols>
    <col min="1" max="1" width="7.625" bestFit="1" customWidth="1"/>
    <col min="2" max="2" width="11" bestFit="1" customWidth="1"/>
    <col min="3" max="3" width="5.625" bestFit="1" customWidth="1"/>
  </cols>
  <sheetData>
    <row r="1" spans="1:3" x14ac:dyDescent="0.4">
      <c r="A1" s="55" t="s">
        <v>114</v>
      </c>
      <c r="B1" s="55"/>
      <c r="C1" s="55"/>
    </row>
    <row r="2" spans="1:3" ht="19.5" thickBot="1" x14ac:dyDescent="0.45">
      <c r="A2" s="12" t="s">
        <v>104</v>
      </c>
      <c r="B2" s="13" t="s">
        <v>105</v>
      </c>
      <c r="C2" s="14" t="s">
        <v>72</v>
      </c>
    </row>
    <row r="3" spans="1:3" x14ac:dyDescent="0.4">
      <c r="A3" s="15" t="s">
        <v>108</v>
      </c>
      <c r="B3" s="16" t="s">
        <v>119</v>
      </c>
      <c r="C3" s="21">
        <v>100</v>
      </c>
    </row>
    <row r="4" spans="1:3" x14ac:dyDescent="0.4">
      <c r="A4" s="1" t="s">
        <v>109</v>
      </c>
      <c r="B4" s="2" t="s">
        <v>120</v>
      </c>
      <c r="C4" s="6">
        <v>150</v>
      </c>
    </row>
    <row r="5" spans="1:3" x14ac:dyDescent="0.4">
      <c r="A5" s="1" t="s">
        <v>110</v>
      </c>
      <c r="B5" s="2" t="s">
        <v>121</v>
      </c>
      <c r="C5" s="6">
        <v>300</v>
      </c>
    </row>
    <row r="6" spans="1:3" x14ac:dyDescent="0.4">
      <c r="A6" s="1" t="s">
        <v>111</v>
      </c>
      <c r="B6" s="2" t="s">
        <v>122</v>
      </c>
      <c r="C6" s="6">
        <v>150</v>
      </c>
    </row>
    <row r="7" spans="1:3" x14ac:dyDescent="0.4">
      <c r="A7" s="1" t="s">
        <v>112</v>
      </c>
      <c r="B7" s="2" t="s">
        <v>123</v>
      </c>
      <c r="C7" s="6">
        <v>150</v>
      </c>
    </row>
    <row r="8" spans="1:3" x14ac:dyDescent="0.4">
      <c r="A8" s="1" t="s">
        <v>113</v>
      </c>
      <c r="B8" s="2" t="s">
        <v>124</v>
      </c>
      <c r="C8" s="6">
        <v>150</v>
      </c>
    </row>
    <row r="9" spans="1:3" x14ac:dyDescent="0.4">
      <c r="A9" s="1" t="s">
        <v>115</v>
      </c>
      <c r="B9" s="2" t="s">
        <v>125</v>
      </c>
      <c r="C9" s="6">
        <v>200</v>
      </c>
    </row>
    <row r="10" spans="1:3" x14ac:dyDescent="0.4">
      <c r="A10" s="1" t="s">
        <v>116</v>
      </c>
      <c r="B10" s="2" t="s">
        <v>126</v>
      </c>
      <c r="C10" s="6">
        <v>250</v>
      </c>
    </row>
    <row r="11" spans="1:3" x14ac:dyDescent="0.4">
      <c r="A11" s="1" t="s">
        <v>117</v>
      </c>
      <c r="B11" s="2" t="s">
        <v>127</v>
      </c>
      <c r="C11" s="6">
        <v>200</v>
      </c>
    </row>
    <row r="12" spans="1:3" x14ac:dyDescent="0.4">
      <c r="A12" s="1" t="s">
        <v>118</v>
      </c>
      <c r="B12" s="2" t="s">
        <v>128</v>
      </c>
      <c r="C12" s="6">
        <v>130</v>
      </c>
    </row>
  </sheetData>
  <mergeCells count="1">
    <mergeCell ref="A1:C1"/>
  </mergeCells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e 1 I k V L V t K 6 G o A A A A + A A A A B I A H A B D b 2 5 m a W c v U G F j a 2 F n Z S 5 4 b W w g o h g A K K A U A A A A A A A A A A A A A A A A A A A A A A A A A A A A h Y + 9 D o I w G E V f h X S n L R h + Q j 7 K 4 G Y k I T E x r k 2 p U I V i a B H e z c F H 8 h U k U d T N 8 Z 6 c 4 d z H 7 Q 7 Z 1 D b O V f Z G d T p F H q b I k V p 0 p d J V i g Z 7 d G O U M S i 4 O P N K O r O s T T K Z M k W 1 t Z e E k H E c 8 b j C X V 8 R n 1 K P H P L t T t S y 5 e g j q / + y q 7 S x X A u J G O x f M c z H U Y i D M I p x E H t A F g y 5 0 l / F n 4 s x B f I D Y T 0 0 d u g l O 3 F 3 U w B Z J p D 3 C / Y E U E s D B B Q A A g A I A H t S J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7 U i R U K I p H u A 4 A A A A R A A A A E w A c A E Z v c m 1 1 b G F z L 1 N l Y 3 R p b 2 4 x L m 0 g o h g A K K A U A A A A A A A A A A A A A A A A A A A A A A A A A A A A K 0 5 N L s n M z 1 M I h t C G 1 g B Q S w E C L Q A U A A I A C A B 7 U i R U t W 0 r o a g A A A D 4 A A A A E g A A A A A A A A A A A A A A A A A A A A A A Q 2 9 u Z m l n L 1 B h Y 2 t h Z 2 U u e G 1 s U E s B A i 0 A F A A C A A g A e 1 I k V A / K 6 a u k A A A A 6 Q A A A B M A A A A A A A A A A A A A A A A A 9 A A A A F t D b 2 5 0 Z W 5 0 X 1 R 5 c G V z X S 5 4 b W x Q S w E C L Q A U A A I A C A B 7 U i R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A i H y r h 9 Z E + g i k V 4 Z Q 8 y / g A A A A A C A A A A A A A Q Z g A A A A E A A C A A A A C b v F N l V B v z A O t S u s z A G s u c m j n O 7 T + s 0 2 9 X a r Z a B K X H X w A A A A A O g A A A A A I A A C A A A A A j u t 9 M V O Z t 3 t E C B B m 5 G d L p z c U Y Z z h O L Y b O 1 2 V T J j c L e 1 A A A A B 1 C e T / Y e W P X h O E + W G R / / F r t P D U 6 8 U G m x j X Z l t 3 k o I f 3 K u h 3 g U a R P r b j 4 p j H 7 D i M 3 e W S 3 z 5 I i P i C 6 N Y 8 N A G X K f r 2 K I w s 8 2 K J M 7 D m 0 W F L o / k q k A A A A B x M G A G 5 y c U u W b I c x m D c 6 I y P 2 o c A q Q P p z c y 0 d s t V D 9 8 B i h s A f z / B Y o i P T d x C W 1 d w b i B x P P 0 D 7 5 i k l b l O t Q G f W u X < / D a t a M a s h u p > 
</file>

<file path=customXml/itemProps1.xml><?xml version="1.0" encoding="utf-8"?>
<ds:datastoreItem xmlns:ds="http://schemas.openxmlformats.org/officeDocument/2006/customXml" ds:itemID="{B4A0F5D4-27C8-4D94-872F-5FF62B523B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発注書</vt:lpstr>
      <vt:lpstr>マスタ</vt:lpstr>
      <vt:lpstr>管理表シート</vt:lpstr>
      <vt:lpstr>注文マスタシート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2022-01-04T01:06:54Z</dcterms:created>
  <dcterms:modified xsi:type="dcterms:W3CDTF">2022-01-08T05:05:21Z</dcterms:modified>
</cp:coreProperties>
</file>