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"/>
    </mc:Choice>
  </mc:AlternateContent>
  <xr:revisionPtr revIDLastSave="0" documentId="13_ncr:1_{0E06F38D-0870-4190-976B-95979FCCFA05}" xr6:coauthVersionLast="45" xr6:coauthVersionMax="45" xr10:uidLastSave="{00000000-0000-0000-0000-000000000000}"/>
  <bookViews>
    <workbookView xWindow="-120" yWindow="-120" windowWidth="29040" windowHeight="15840" xr2:uid="{8A718CAF-3CB1-41BC-BAB9-0763B42A5BC7}"/>
  </bookViews>
  <sheets>
    <sheet name="食品検索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19" i="2"/>
  <c r="N20" i="2"/>
  <c r="R20" i="2" s="1"/>
  <c r="N21" i="2"/>
  <c r="R21" i="2" s="1"/>
  <c r="N22" i="2"/>
  <c r="R22" i="2" s="1"/>
  <c r="N23" i="2"/>
  <c r="R23" i="2" s="1"/>
  <c r="N24" i="2"/>
  <c r="R24" i="2" s="1"/>
  <c r="N25" i="2"/>
  <c r="R25" i="2" s="1"/>
  <c r="N19" i="2"/>
  <c r="R19" i="2" s="1"/>
  <c r="H20" i="2"/>
  <c r="H21" i="2"/>
  <c r="H22" i="2"/>
  <c r="H23" i="2"/>
  <c r="H24" i="2"/>
  <c r="H25" i="2"/>
  <c r="C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R44" i="2" l="1"/>
  <c r="R45" i="2" s="1"/>
  <c r="R46" i="2" s="1"/>
  <c r="J13" i="2" s="1"/>
  <c r="B4" i="2" l="1"/>
  <c r="E4" i="2"/>
  <c r="D4" i="2"/>
</calcChain>
</file>

<file path=xl/sharedStrings.xml><?xml version="1.0" encoding="utf-8"?>
<sst xmlns="http://schemas.openxmlformats.org/spreadsheetml/2006/main" count="190" uniqueCount="102">
  <si>
    <t>本まぐろ赤身造り(生食用・養殖・解凍)</t>
  </si>
  <si>
    <t>本まぐろ中とろ重ね盛（生食用・養殖・解凍）</t>
  </si>
  <si>
    <t>きはだまぐろ角切（生食用・解凍）</t>
  </si>
  <si>
    <t>めばちまぐろハラモ切落し</t>
  </si>
  <si>
    <t>とろびん長まぐろ切落し</t>
  </si>
  <si>
    <t>本鮪３０％入りまぐろたたき</t>
  </si>
  <si>
    <t>まぐろたたき</t>
  </si>
  <si>
    <t>甘口銀鮭</t>
  </si>
  <si>
    <t>甘口銀鮭　２切</t>
  </si>
  <si>
    <t>甘口銀鮭　３切</t>
  </si>
  <si>
    <t>辛口紅鮭</t>
  </si>
  <si>
    <t>甘口銀鮭　４切</t>
  </si>
  <si>
    <t>甘口銀鮭（大切り）</t>
  </si>
  <si>
    <t>甘口銀鮭　大切り（味付け・西京味噌）</t>
  </si>
  <si>
    <t>甘口銀鮭（あごだし仕込み）</t>
  </si>
  <si>
    <t>生アトランティックサーモンスライス（生食用・養殖）</t>
  </si>
  <si>
    <t>スモークサーモン</t>
  </si>
  <si>
    <t>サーモンたたき</t>
  </si>
  <si>
    <t>王子スモークサーモン</t>
  </si>
  <si>
    <t>めかじき（解凍）　1切</t>
  </si>
  <si>
    <t>めかじき（解凍）　2切</t>
  </si>
  <si>
    <t>活〆ぶり造り（生食用・養殖）</t>
  </si>
  <si>
    <t>炭火焼き　一本釣りかつおたたきのっけ盛</t>
  </si>
  <si>
    <t>ほたて貝柱（生食用・解凍）</t>
  </si>
  <si>
    <t>盛合せ（中とろ入）４点盛</t>
  </si>
  <si>
    <t>盛合せ（中とろ入）２点盛</t>
  </si>
  <si>
    <t>炭火焼き　一本釣り　かつおたたきスライス</t>
  </si>
  <si>
    <t>あじたたき（ごまたれ）（生食用）</t>
  </si>
  <si>
    <t>旬彩盛</t>
  </si>
  <si>
    <t>するめいか姿造り（肝醤油入）（生食用・解凍）</t>
  </si>
  <si>
    <t>つまなし盛合せ４点盛</t>
  </si>
  <si>
    <t>鯨のたたき</t>
  </si>
  <si>
    <t>鯨うねすベーコン</t>
  </si>
  <si>
    <t>刺身用つま小袋</t>
  </si>
  <si>
    <t>するめいかそうめん(生食用)</t>
  </si>
  <si>
    <t>尾付きむき甘えび(生食用)</t>
  </si>
  <si>
    <t>真だこスライス（蒸し）</t>
  </si>
  <si>
    <t>真だこ（ぶつ）（蒸し）</t>
  </si>
  <si>
    <t>ベビーほたて</t>
  </si>
  <si>
    <t>活しじみ</t>
  </si>
  <si>
    <t>活〆ぶり（養殖）【２切】</t>
  </si>
  <si>
    <t>生アトランティックサーモン（養殖）</t>
  </si>
  <si>
    <t>甘口たら　2切</t>
  </si>
  <si>
    <t>活〆真鯛切身（養殖）</t>
  </si>
  <si>
    <t>銀だら（解凍）１切</t>
  </si>
  <si>
    <t>銀だら（解凍）２切</t>
  </si>
  <si>
    <t>むきえび</t>
  </si>
  <si>
    <t>魚介類</t>
    <rPh sb="0" eb="3">
      <t>ギョカイルイ</t>
    </rPh>
    <phoneticPr fontId="2"/>
  </si>
  <si>
    <t>８貫１パック</t>
  </si>
  <si>
    <t>８０ｇ・１パック</t>
  </si>
  <si>
    <t>１１０ｇ・１パック</t>
  </si>
  <si>
    <t>１２０ｇ・１パック</t>
  </si>
  <si>
    <t>１１０ｇ</t>
  </si>
  <si>
    <t>１００ｇ</t>
  </si>
  <si>
    <t>１切れ</t>
  </si>
  <si>
    <t>２切れ</t>
  </si>
  <si>
    <t>３切れ</t>
  </si>
  <si>
    <t>４切れ</t>
  </si>
  <si>
    <t>１パック</t>
  </si>
  <si>
    <t>８０ｇ</t>
  </si>
  <si>
    <t>９０ｇ</t>
  </si>
  <si>
    <t>７０ｇ</t>
  </si>
  <si>
    <t>１００ｇ１パック</t>
  </si>
  <si>
    <t>１５０ｇ・１パック</t>
  </si>
  <si>
    <t>６０ｇ</t>
  </si>
  <si>
    <t>１３０ｇ</t>
  </si>
  <si>
    <t>１６尾</t>
  </si>
  <si>
    <t>１５０ｇ</t>
  </si>
  <si>
    <t>管理番号</t>
    <rPh sb="0" eb="2">
      <t>カンリ</t>
    </rPh>
    <rPh sb="2" eb="4">
      <t>バンゴウ</t>
    </rPh>
    <phoneticPr fontId="2"/>
  </si>
  <si>
    <t>種類</t>
    <rPh sb="0" eb="2">
      <t>シュルイ</t>
    </rPh>
    <phoneticPr fontId="2"/>
  </si>
  <si>
    <t>品名</t>
    <rPh sb="0" eb="2">
      <t>ヒンメイ</t>
    </rPh>
    <phoneticPr fontId="2"/>
  </si>
  <si>
    <t>内容量</t>
    <rPh sb="0" eb="3">
      <t>ナイヨウリョウ</t>
    </rPh>
    <phoneticPr fontId="2"/>
  </si>
  <si>
    <t>金額</t>
    <rPh sb="0" eb="2">
      <t>キンガク</t>
    </rPh>
    <phoneticPr fontId="2"/>
  </si>
  <si>
    <t>食品販売価格一覧表</t>
    <rPh sb="0" eb="2">
      <t>ショクヒン</t>
    </rPh>
    <rPh sb="2" eb="4">
      <t>ハンバイ</t>
    </rPh>
    <rPh sb="4" eb="6">
      <t>カカク</t>
    </rPh>
    <rPh sb="6" eb="9">
      <t>イチランヒョウ</t>
    </rPh>
    <phoneticPr fontId="2"/>
  </si>
  <si>
    <t>食品検索</t>
    <rPh sb="0" eb="2">
      <t>ショクヒン</t>
    </rPh>
    <rPh sb="2" eb="4">
      <t>ケンサク</t>
    </rPh>
    <phoneticPr fontId="2"/>
  </si>
  <si>
    <t>No.：</t>
    <phoneticPr fontId="6"/>
  </si>
  <si>
    <t>123456-123</t>
    <phoneticPr fontId="6"/>
  </si>
  <si>
    <t>株式会社サンプル　〇〇支社</t>
    <phoneticPr fontId="6"/>
  </si>
  <si>
    <t>御 中</t>
    <rPh sb="0" eb="1">
      <t>ゴ</t>
    </rPh>
    <rPh sb="2" eb="3">
      <t>ナカ</t>
    </rPh>
    <phoneticPr fontId="6"/>
  </si>
  <si>
    <t>株式会社 日本サンプル</t>
    <phoneticPr fontId="6"/>
  </si>
  <si>
    <t>〒 123-1234</t>
    <phoneticPr fontId="6"/>
  </si>
  <si>
    <t>東京都世田谷区〇〇〇 1-2-3</t>
    <rPh sb="0" eb="3">
      <t>トウキョウト</t>
    </rPh>
    <rPh sb="3" eb="6">
      <t>セタガヤ</t>
    </rPh>
    <rPh sb="6" eb="7">
      <t>ク</t>
    </rPh>
    <phoneticPr fontId="6"/>
  </si>
  <si>
    <t>営業部　担当者：△△  □□ 様</t>
    <phoneticPr fontId="6"/>
  </si>
  <si>
    <t>東京都杉並区〇〇〇１－２－３</t>
    <phoneticPr fontId="6"/>
  </si>
  <si>
    <t>△△△ビル １Ｆ １２３</t>
    <phoneticPr fontId="6"/>
  </si>
  <si>
    <r>
      <t xml:space="preserve">☎ 03-1234-5678  </t>
    </r>
    <r>
      <rPr>
        <sz val="11"/>
        <color theme="1"/>
        <rFont val="Segoe UI Symbol"/>
        <family val="3"/>
      </rPr>
      <t>📠</t>
    </r>
    <r>
      <rPr>
        <sz val="11"/>
        <color theme="1"/>
        <rFont val="メイリオ"/>
        <family val="3"/>
        <charset val="128"/>
      </rPr>
      <t xml:space="preserve"> 03-1234-5679</t>
    </r>
    <phoneticPr fontId="6"/>
  </si>
  <si>
    <t>✉ info@japansample.com</t>
    <phoneticPr fontId="6"/>
  </si>
  <si>
    <t>No.</t>
    <phoneticPr fontId="6"/>
  </si>
  <si>
    <t>商品名 ／ 品名</t>
    <rPh sb="0" eb="3">
      <t>ショウヒンメイ</t>
    </rPh>
    <rPh sb="6" eb="8">
      <t>ヒンメイ</t>
    </rPh>
    <phoneticPr fontId="6"/>
  </si>
  <si>
    <t>数　量</t>
    <rPh sb="0" eb="1">
      <t>カズ</t>
    </rPh>
    <rPh sb="2" eb="3">
      <t>リョウ</t>
    </rPh>
    <phoneticPr fontId="6"/>
  </si>
  <si>
    <t>単　価</t>
    <rPh sb="0" eb="1">
      <t>タン</t>
    </rPh>
    <rPh sb="2" eb="3">
      <t>アタイ</t>
    </rPh>
    <phoneticPr fontId="6"/>
  </si>
  <si>
    <t>金　額</t>
    <rPh sb="0" eb="1">
      <t>カネ</t>
    </rPh>
    <rPh sb="2" eb="3">
      <t>ガク</t>
    </rPh>
    <phoneticPr fontId="6"/>
  </si>
  <si>
    <t>小　計</t>
    <phoneticPr fontId="6"/>
  </si>
  <si>
    <t>(税抜)</t>
    <phoneticPr fontId="6"/>
  </si>
  <si>
    <t>消費税</t>
    <rPh sb="0" eb="3">
      <t>ショウヒゼイ</t>
    </rPh>
    <phoneticPr fontId="6"/>
  </si>
  <si>
    <t>合　計</t>
    <rPh sb="0" eb="1">
      <t>ゴウ</t>
    </rPh>
    <rPh sb="2" eb="3">
      <t>ケイ</t>
    </rPh>
    <phoneticPr fontId="6"/>
  </si>
  <si>
    <t>(税込)</t>
    <rPh sb="2" eb="3">
      <t>コミ</t>
    </rPh>
    <phoneticPr fontId="6"/>
  </si>
  <si>
    <t>備考欄：</t>
    <rPh sb="0" eb="3">
      <t>ビコウラン</t>
    </rPh>
    <phoneticPr fontId="6"/>
  </si>
  <si>
    <t>納　品　書</t>
    <rPh sb="0" eb="1">
      <t>オサメ</t>
    </rPh>
    <rPh sb="2" eb="3">
      <t>ヒン</t>
    </rPh>
    <rPh sb="4" eb="5">
      <t>ショ</t>
    </rPh>
    <phoneticPr fontId="6"/>
  </si>
  <si>
    <t>発行日：</t>
    <rPh sb="0" eb="2">
      <t>ハッコウ</t>
    </rPh>
    <rPh sb="2" eb="3">
      <t>ビ</t>
    </rPh>
    <phoneticPr fontId="6"/>
  </si>
  <si>
    <t>下記の通り納品申し上げます。</t>
    <phoneticPr fontId="6"/>
  </si>
  <si>
    <t>合計金額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</si>
</sst>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80" formatCode="[$]ggge&quot;年&quot;m&quot;月&quot;d&quot;日&quot;;@" x16r2:formatCode16="[$-ja-JP-x-gannen]ggge&quot;年&quot;m&quot;月&quot;d&quot;日&quot;;@"/>
    <numFmt numFmtId="183" formatCode="&quot;¥&quot;#,##0\-_ ;&quot;¥&quot;\-#,##0\-_ ;_ &quot;¥&quot;* &quot;-&quot;_ ;_ @_ "/>
    <numFmt numFmtId="184" formatCode="0_ "/>
    <numFmt numFmtId="185" formatCode="#,###;\-#,###"/>
    <numFmt numFmtId="186" formatCode="#,##0_ "/>
    <numFmt numFmtId="187" formatCode="&quot;消費税( &quot;##&quot; % )&quot;"/>
    <numFmt numFmtId="188" formatCode="&quot;消費税(&quot;##&quot; %)&quot;"/>
    <numFmt numFmtId="189" formatCode="&quot;(&quot;##&quot;%)&quot;"/>
    <numFmt numFmtId="191" formatCode="[$-F800]dddd\,\ mmmm\ dd\,\ yyyy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4"/>
      <color theme="0"/>
      <name val="メイリオ"/>
      <family val="3"/>
      <charset val="128"/>
    </font>
    <font>
      <sz val="6"/>
      <name val="メイリオ"/>
      <family val="2"/>
      <charset val="128"/>
    </font>
    <font>
      <sz val="38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Segoe UI Symbol"/>
      <family val="3"/>
    </font>
    <font>
      <b/>
      <sz val="16"/>
      <color theme="0"/>
      <name val="メイリオ"/>
      <family val="3"/>
      <charset val="128"/>
    </font>
    <font>
      <b/>
      <sz val="21"/>
      <color theme="1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3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3"/>
      <color theme="1"/>
      <name val="メイリオ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thin">
        <color indexed="64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indexed="64"/>
      </bottom>
      <diagonal/>
    </border>
    <border>
      <left/>
      <right style="thin">
        <color theme="4" tint="-0.24994659260841701"/>
      </right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6" borderId="0" xfId="0" applyFont="1" applyFill="1" applyAlignment="1">
      <alignment horizontal="center"/>
    </xf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5" fillId="6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vertical="top"/>
    </xf>
    <xf numFmtId="0" fontId="7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/>
    <xf numFmtId="0" fontId="11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5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183" fontId="16" fillId="3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183" fontId="16" fillId="3" borderId="1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left" vertical="center" indent="1"/>
    </xf>
    <xf numFmtId="0" fontId="17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right" vertical="center"/>
    </xf>
    <xf numFmtId="0" fontId="17" fillId="6" borderId="21" xfId="0" applyFont="1" applyFill="1" applyBorder="1" applyAlignment="1">
      <alignment horizontal="left" vertical="center" indent="1"/>
    </xf>
    <xf numFmtId="0" fontId="17" fillId="6" borderId="21" xfId="0" applyFont="1" applyFill="1" applyBorder="1" applyAlignment="1">
      <alignment horizontal="center" vertical="center"/>
    </xf>
    <xf numFmtId="184" fontId="8" fillId="2" borderId="22" xfId="0" applyNumberFormat="1" applyFont="1" applyFill="1" applyBorder="1" applyAlignment="1"/>
    <xf numFmtId="184" fontId="8" fillId="3" borderId="22" xfId="0" applyNumberFormat="1" applyFont="1" applyFill="1" applyBorder="1" applyAlignment="1"/>
    <xf numFmtId="49" fontId="8" fillId="2" borderId="0" xfId="0" applyNumberFormat="1" applyFont="1" applyFill="1" applyAlignment="1">
      <alignment horizontal="left"/>
    </xf>
    <xf numFmtId="49" fontId="8" fillId="3" borderId="22" xfId="0" applyNumberFormat="1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left"/>
    </xf>
    <xf numFmtId="184" fontId="8" fillId="3" borderId="27" xfId="0" applyNumberFormat="1" applyFont="1" applyFill="1" applyBorder="1" applyAlignment="1"/>
    <xf numFmtId="49" fontId="8" fillId="3" borderId="27" xfId="0" applyNumberFormat="1" applyFont="1" applyFill="1" applyBorder="1" applyAlignment="1">
      <alignment horizontal="left"/>
    </xf>
    <xf numFmtId="49" fontId="8" fillId="7" borderId="0" xfId="0" applyNumberFormat="1" applyFont="1" applyFill="1" applyAlignment="1">
      <alignment horizontal="left"/>
    </xf>
    <xf numFmtId="186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 horizontal="center"/>
    </xf>
    <xf numFmtId="3" fontId="8" fillId="7" borderId="0" xfId="0" applyNumberFormat="1" applyFont="1" applyFill="1" applyAlignment="1">
      <alignment horizontal="right"/>
    </xf>
    <xf numFmtId="186" fontId="8" fillId="2" borderId="0" xfId="0" applyNumberFormat="1" applyFont="1" applyFill="1" applyAlignment="1">
      <alignment horizontal="right"/>
    </xf>
    <xf numFmtId="187" fontId="19" fillId="2" borderId="0" xfId="0" applyNumberFormat="1" applyFont="1" applyFill="1" applyAlignment="1">
      <alignment horizontal="right"/>
    </xf>
    <xf numFmtId="187" fontId="20" fillId="2" borderId="0" xfId="0" applyNumberFormat="1" applyFont="1" applyFill="1" applyAlignment="1"/>
    <xf numFmtId="5" fontId="20" fillId="2" borderId="0" xfId="0" applyNumberFormat="1" applyFont="1" applyFill="1" applyAlignment="1">
      <alignment horizontal="right" indent="1"/>
    </xf>
    <xf numFmtId="188" fontId="19" fillId="2" borderId="0" xfId="0" applyNumberFormat="1" applyFont="1" applyFill="1" applyAlignment="1">
      <alignment horizontal="right"/>
    </xf>
    <xf numFmtId="189" fontId="21" fillId="2" borderId="0" xfId="0" applyNumberFormat="1" applyFont="1" applyFill="1" applyAlignment="1">
      <alignment horizontal="left"/>
    </xf>
    <xf numFmtId="49" fontId="8" fillId="2" borderId="14" xfId="0" applyNumberFormat="1" applyFont="1" applyFill="1" applyBorder="1" applyAlignment="1">
      <alignment horizontal="left"/>
    </xf>
    <xf numFmtId="186" fontId="8" fillId="2" borderId="14" xfId="0" applyNumberFormat="1" applyFont="1" applyFill="1" applyBorder="1" applyAlignment="1">
      <alignment horizontal="right"/>
    </xf>
    <xf numFmtId="187" fontId="19" fillId="2" borderId="14" xfId="0" applyNumberFormat="1" applyFont="1" applyFill="1" applyBorder="1" applyAlignment="1">
      <alignment horizontal="right"/>
    </xf>
    <xf numFmtId="187" fontId="20" fillId="2" borderId="14" xfId="0" applyNumberFormat="1" applyFont="1" applyFill="1" applyBorder="1" applyAlignment="1"/>
    <xf numFmtId="5" fontId="19" fillId="2" borderId="14" xfId="0" applyNumberFormat="1" applyFont="1" applyFill="1" applyBorder="1" applyAlignment="1">
      <alignment horizontal="right" indent="1"/>
    </xf>
    <xf numFmtId="49" fontId="8" fillId="2" borderId="0" xfId="0" applyNumberFormat="1" applyFont="1" applyFill="1" applyAlignment="1">
      <alignment horizontal="left" vertical="center"/>
    </xf>
    <xf numFmtId="186" fontId="8" fillId="2" borderId="0" xfId="0" applyNumberFormat="1" applyFont="1" applyFill="1" applyAlignment="1">
      <alignment horizontal="right" vertical="center"/>
    </xf>
    <xf numFmtId="187" fontId="12" fillId="2" borderId="0" xfId="0" applyNumberFormat="1" applyFont="1" applyFill="1" applyAlignment="1">
      <alignment horizontal="right" vertical="center"/>
    </xf>
    <xf numFmtId="187" fontId="8" fillId="2" borderId="0" xfId="0" applyNumberFormat="1" applyFont="1" applyFill="1">
      <alignment vertical="center"/>
    </xf>
    <xf numFmtId="5" fontId="8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left" vertical="center"/>
    </xf>
    <xf numFmtId="0" fontId="20" fillId="2" borderId="14" xfId="0" applyFont="1" applyFill="1" applyBorder="1" applyAlignment="1">
      <alignment horizontal="left" vertical="center" indent="1"/>
    </xf>
    <xf numFmtId="0" fontId="0" fillId="2" borderId="14" xfId="0" applyFill="1" applyBorder="1">
      <alignment vertical="center"/>
    </xf>
    <xf numFmtId="180" fontId="8" fillId="2" borderId="0" xfId="0" applyNumberFormat="1" applyFont="1" applyFill="1">
      <alignment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191" fontId="8" fillId="2" borderId="0" xfId="0" applyNumberFormat="1" applyFont="1" applyFill="1" applyAlignment="1">
      <alignment horizontal="right" shrinkToFit="1"/>
    </xf>
    <xf numFmtId="0" fontId="8" fillId="2" borderId="23" xfId="0" applyNumberFormat="1" applyFont="1" applyFill="1" applyBorder="1" applyAlignment="1">
      <alignment horizontal="left"/>
    </xf>
    <xf numFmtId="0" fontId="8" fillId="3" borderId="24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0" fontId="8" fillId="3" borderId="26" xfId="0" applyNumberFormat="1" applyFont="1" applyFill="1" applyBorder="1" applyAlignment="1">
      <alignment horizontal="left"/>
    </xf>
    <xf numFmtId="0" fontId="8" fillId="2" borderId="24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left"/>
    </xf>
    <xf numFmtId="0" fontId="8" fillId="2" borderId="26" xfId="0" applyNumberFormat="1" applyFont="1" applyFill="1" applyBorder="1" applyAlignment="1">
      <alignment horizontal="left"/>
    </xf>
    <xf numFmtId="185" fontId="8" fillId="2" borderId="24" xfId="0" applyNumberFormat="1" applyFont="1" applyFill="1" applyBorder="1" applyAlignment="1">
      <alignment horizontal="right"/>
    </xf>
    <xf numFmtId="185" fontId="8" fillId="2" borderId="34" xfId="0" applyNumberFormat="1" applyFont="1" applyFill="1" applyBorder="1" applyAlignment="1">
      <alignment horizontal="right"/>
    </xf>
    <xf numFmtId="185" fontId="8" fillId="2" borderId="25" xfId="0" applyNumberFormat="1" applyFont="1" applyFill="1" applyBorder="1" applyAlignment="1">
      <alignment horizontal="right"/>
    </xf>
    <xf numFmtId="185" fontId="8" fillId="3" borderId="24" xfId="0" applyNumberFormat="1" applyFont="1" applyFill="1" applyBorder="1" applyAlignment="1">
      <alignment horizontal="right"/>
    </xf>
    <xf numFmtId="185" fontId="8" fillId="3" borderId="26" xfId="0" applyNumberFormat="1" applyFont="1" applyFill="1" applyBorder="1" applyAlignment="1">
      <alignment horizontal="right"/>
    </xf>
    <xf numFmtId="185" fontId="8" fillId="2" borderId="26" xfId="0" applyNumberFormat="1" applyFont="1" applyFill="1" applyBorder="1" applyAlignment="1">
      <alignment horizontal="right"/>
    </xf>
    <xf numFmtId="185" fontId="8" fillId="3" borderId="28" xfId="0" applyNumberFormat="1" applyFont="1" applyFill="1" applyBorder="1" applyAlignment="1">
      <alignment horizontal="right"/>
    </xf>
    <xf numFmtId="185" fontId="8" fillId="3" borderId="29" xfId="0" applyNumberFormat="1" applyFont="1" applyFill="1" applyBorder="1" applyAlignment="1">
      <alignment horizontal="right"/>
    </xf>
    <xf numFmtId="6" fontId="8" fillId="2" borderId="34" xfId="1" applyFont="1" applyFill="1" applyBorder="1" applyAlignment="1">
      <alignment horizontal="right" indent="1"/>
    </xf>
    <xf numFmtId="6" fontId="8" fillId="2" borderId="25" xfId="1" applyFont="1" applyFill="1" applyBorder="1" applyAlignment="1">
      <alignment horizontal="right" indent="1"/>
    </xf>
    <xf numFmtId="6" fontId="8" fillId="2" borderId="23" xfId="1" applyFont="1" applyFill="1" applyBorder="1" applyAlignment="1">
      <alignment horizontal="right" indent="1"/>
    </xf>
    <xf numFmtId="6" fontId="8" fillId="3" borderId="24" xfId="1" applyFont="1" applyFill="1" applyBorder="1" applyAlignment="1">
      <alignment horizontal="right" indent="1"/>
    </xf>
    <xf numFmtId="6" fontId="8" fillId="3" borderId="26" xfId="1" applyFont="1" applyFill="1" applyBorder="1" applyAlignment="1">
      <alignment horizontal="right" indent="1"/>
    </xf>
    <xf numFmtId="6" fontId="8" fillId="2" borderId="24" xfId="1" applyFont="1" applyFill="1" applyBorder="1" applyAlignment="1">
      <alignment horizontal="right" indent="1"/>
    </xf>
    <xf numFmtId="6" fontId="8" fillId="2" borderId="26" xfId="1" applyFont="1" applyFill="1" applyBorder="1" applyAlignment="1">
      <alignment horizontal="right" indent="1"/>
    </xf>
    <xf numFmtId="6" fontId="8" fillId="3" borderId="28" xfId="1" applyFont="1" applyFill="1" applyBorder="1" applyAlignment="1">
      <alignment horizontal="right" indent="1"/>
    </xf>
    <xf numFmtId="6" fontId="8" fillId="3" borderId="29" xfId="1" applyFont="1" applyFill="1" applyBorder="1" applyAlignment="1">
      <alignment horizontal="right" inden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53</xdr:row>
      <xdr:rowOff>104775</xdr:rowOff>
    </xdr:from>
    <xdr:to>
      <xdr:col>19</xdr:col>
      <xdr:colOff>0</xdr:colOff>
      <xdr:row>53</xdr:row>
      <xdr:rowOff>104775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F155A88-592D-4A34-9800-C3B76AF04495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254000</xdr:colOff>
      <xdr:row>6</xdr:row>
      <xdr:rowOff>79375</xdr:rowOff>
    </xdr:from>
    <xdr:to>
      <xdr:col>18</xdr:col>
      <xdr:colOff>657121</xdr:colOff>
      <xdr:row>11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65F431-71F9-433D-ADF8-783ED29F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8300" y="1479550"/>
          <a:ext cx="1088921" cy="127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53</xdr:row>
      <xdr:rowOff>104775</xdr:rowOff>
    </xdr:from>
    <xdr:to>
      <xdr:col>19</xdr:col>
      <xdr:colOff>0</xdr:colOff>
      <xdr:row>53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B0FED9F-CC6F-4AAD-901F-72455B6D4F96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53</xdr:row>
      <xdr:rowOff>104775</xdr:rowOff>
    </xdr:from>
    <xdr:to>
      <xdr:col>19</xdr:col>
      <xdr:colOff>0</xdr:colOff>
      <xdr:row>53</xdr:row>
      <xdr:rowOff>104775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C12B70D-DE1A-471D-BE45-91049C767DEE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53</xdr:row>
      <xdr:rowOff>104775</xdr:rowOff>
    </xdr:from>
    <xdr:to>
      <xdr:col>19</xdr:col>
      <xdr:colOff>0</xdr:colOff>
      <xdr:row>53</xdr:row>
      <xdr:rowOff>104775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32DCB2E-4A78-41CE-ADE0-BEC9D5F130D6}"/>
            </a:ext>
          </a:extLst>
        </xdr:cNvPr>
        <xdr:cNvCxnSpPr/>
      </xdr:nvCxnSpPr>
      <xdr:spPr>
        <a:xfrm>
          <a:off x="200025" y="13954125"/>
          <a:ext cx="8496300" cy="0"/>
        </a:xfrm>
        <a:prstGeom prst="line">
          <a:avLst/>
        </a:prstGeom>
        <a:ln w="317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i/AppData/Local/Temp/template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見積書"/>
      <sheetName val="発注書"/>
      <sheetName val="納品書"/>
      <sheetName val="領収書"/>
      <sheetName val="領収書 B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CE69-448E-48BC-8D57-1BB3E8F55DD0}">
  <dimension ref="A1:S59"/>
  <sheetViews>
    <sheetView tabSelected="1" workbookViewId="0"/>
  </sheetViews>
  <sheetFormatPr defaultRowHeight="18.75" x14ac:dyDescent="0.4"/>
  <cols>
    <col min="2" max="2" width="7.125" bestFit="1" customWidth="1"/>
    <col min="3" max="3" width="52.625" bestFit="1" customWidth="1"/>
    <col min="4" max="4" width="19.25" bestFit="1" customWidth="1"/>
    <col min="5" max="5" width="5.5" bestFit="1" customWidth="1"/>
  </cols>
  <sheetData>
    <row r="1" spans="1:19" ht="9.9499999999999993" customHeight="1" x14ac:dyDescent="0.4"/>
    <row r="2" spans="1:19" x14ac:dyDescent="0.4">
      <c r="A2" t="s">
        <v>74</v>
      </c>
    </row>
    <row r="3" spans="1:19" ht="19.5" customHeight="1" thickBot="1" x14ac:dyDescent="0.45">
      <c r="A3" s="11" t="s">
        <v>68</v>
      </c>
      <c r="B3" s="12" t="s">
        <v>69</v>
      </c>
      <c r="C3" s="12" t="s">
        <v>70</v>
      </c>
      <c r="D3" s="12" t="s">
        <v>71</v>
      </c>
      <c r="E3" s="13" t="s">
        <v>72</v>
      </c>
      <c r="G3" s="15" t="s">
        <v>98</v>
      </c>
      <c r="H3" s="15"/>
      <c r="I3" s="15"/>
      <c r="J3" s="15"/>
      <c r="K3" s="14"/>
      <c r="L3" s="14"/>
      <c r="M3" s="14"/>
      <c r="N3" s="14"/>
      <c r="O3" s="14"/>
      <c r="P3" s="14"/>
      <c r="Q3" s="14"/>
      <c r="R3" s="14"/>
      <c r="S3" s="14"/>
    </row>
    <row r="4" spans="1:19" ht="22.5" customHeight="1" x14ac:dyDescent="0.45">
      <c r="A4" s="8">
        <v>5</v>
      </c>
      <c r="B4" s="9" t="str">
        <f>VLOOKUP($A$4,$A$10:$E$59,2,0)</f>
        <v>魚介類</v>
      </c>
      <c r="C4" s="9" t="str">
        <f>VLOOKUP($A$4,$A$10:$E$59,3,0)</f>
        <v>とろびん長まぐろ切落し</v>
      </c>
      <c r="D4" s="9" t="str">
        <f>VLOOKUP($A$4,$A$10:$E$59,4,0)</f>
        <v>１２０ｇ・１パック</v>
      </c>
      <c r="E4" s="10">
        <f>VLOOKUP($A$4,$A$10:$E$59,5,0)</f>
        <v>398</v>
      </c>
      <c r="G4" s="15"/>
      <c r="H4" s="15"/>
      <c r="I4" s="15"/>
      <c r="J4" s="15"/>
      <c r="K4" s="16"/>
      <c r="L4" s="16"/>
      <c r="M4" s="16"/>
      <c r="N4" s="16"/>
      <c r="O4" s="16"/>
      <c r="P4" s="16"/>
      <c r="Q4" s="17" t="s">
        <v>75</v>
      </c>
      <c r="R4" s="18" t="s">
        <v>76</v>
      </c>
      <c r="S4" s="18"/>
    </row>
    <row r="5" spans="1:19" ht="30" customHeight="1" thickBot="1" x14ac:dyDescent="0.5">
      <c r="G5" s="19"/>
      <c r="H5" s="19"/>
      <c r="I5" s="19"/>
      <c r="J5" s="19"/>
      <c r="K5" s="20"/>
      <c r="L5" s="20"/>
      <c r="M5" s="20"/>
      <c r="N5" s="20"/>
      <c r="O5" s="20"/>
      <c r="P5" s="20"/>
      <c r="Q5" s="17" t="s">
        <v>99</v>
      </c>
      <c r="R5" s="89">
        <v>44916</v>
      </c>
      <c r="S5" s="89"/>
    </row>
    <row r="6" spans="1:19" ht="9.9499999999999993" customHeight="1" thickTop="1" x14ac:dyDescent="0.4"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5.5" customHeight="1" x14ac:dyDescent="0.4">
      <c r="A7" s="1" t="s">
        <v>73</v>
      </c>
      <c r="B7" s="1"/>
      <c r="C7" s="1"/>
      <c r="D7" s="1"/>
      <c r="E7" s="1"/>
      <c r="G7" s="22" t="s">
        <v>77</v>
      </c>
      <c r="H7" s="22"/>
      <c r="I7" s="22"/>
      <c r="J7" s="22"/>
      <c r="K7" s="22"/>
      <c r="L7" s="22"/>
      <c r="M7" s="22"/>
      <c r="N7" s="23" t="s">
        <v>78</v>
      </c>
      <c r="O7" s="23" t="s">
        <v>79</v>
      </c>
      <c r="P7" s="23"/>
      <c r="Q7" s="23"/>
      <c r="R7" s="23"/>
      <c r="S7" s="23"/>
    </row>
    <row r="8" spans="1:19" ht="9.9499999999999993" customHeight="1" thickBot="1" x14ac:dyDescent="0.45">
      <c r="G8" s="24"/>
      <c r="H8" s="24"/>
      <c r="I8" s="24"/>
      <c r="J8" s="24"/>
      <c r="K8" s="24"/>
      <c r="L8" s="24"/>
      <c r="M8" s="24"/>
      <c r="N8" s="23"/>
      <c r="O8" s="23"/>
      <c r="P8" s="23"/>
      <c r="Q8" s="23"/>
      <c r="R8" s="23"/>
      <c r="S8" s="23"/>
    </row>
    <row r="9" spans="1:19" ht="26.25" thickTop="1" thickBot="1" x14ac:dyDescent="0.6">
      <c r="A9" s="5" t="s">
        <v>68</v>
      </c>
      <c r="B9" s="6" t="s">
        <v>69</v>
      </c>
      <c r="C9" s="6" t="s">
        <v>70</v>
      </c>
      <c r="D9" s="6" t="s">
        <v>71</v>
      </c>
      <c r="E9" s="7" t="s">
        <v>72</v>
      </c>
      <c r="G9" s="25" t="s">
        <v>80</v>
      </c>
      <c r="H9" s="17"/>
      <c r="I9" s="26" t="s">
        <v>81</v>
      </c>
      <c r="J9" s="27"/>
      <c r="K9" s="28"/>
      <c r="L9" s="28"/>
      <c r="M9" s="28"/>
      <c r="N9" s="29"/>
      <c r="O9" s="30" t="s">
        <v>80</v>
      </c>
      <c r="P9" s="31"/>
      <c r="Q9" s="14"/>
      <c r="R9" s="14"/>
      <c r="S9" s="14"/>
    </row>
    <row r="10" spans="1:19" ht="24.75" x14ac:dyDescent="0.55000000000000004">
      <c r="A10" s="2">
        <v>1</v>
      </c>
      <c r="B10" s="3" t="s">
        <v>47</v>
      </c>
      <c r="C10" s="3" t="s">
        <v>0</v>
      </c>
      <c r="D10" s="3" t="s">
        <v>48</v>
      </c>
      <c r="E10" s="4">
        <v>880</v>
      </c>
      <c r="G10" s="32"/>
      <c r="H10" s="32"/>
      <c r="I10" s="32" t="s">
        <v>82</v>
      </c>
      <c r="J10" s="27"/>
      <c r="K10" s="28"/>
      <c r="L10" s="28"/>
      <c r="M10" s="28"/>
      <c r="N10" s="29"/>
      <c r="O10" s="32" t="s">
        <v>83</v>
      </c>
      <c r="P10" s="31"/>
      <c r="Q10" s="14"/>
      <c r="R10" s="14"/>
      <c r="S10" s="14"/>
    </row>
    <row r="11" spans="1:19" ht="20.25" customHeight="1" x14ac:dyDescent="0.4">
      <c r="A11" s="2">
        <v>2</v>
      </c>
      <c r="B11" s="3" t="s">
        <v>47</v>
      </c>
      <c r="C11" s="3" t="s">
        <v>1</v>
      </c>
      <c r="D11" s="3" t="s">
        <v>49</v>
      </c>
      <c r="E11" s="4">
        <v>980</v>
      </c>
      <c r="G11" s="33" t="s">
        <v>100</v>
      </c>
      <c r="H11" s="33"/>
      <c r="I11" s="33"/>
      <c r="J11" s="33"/>
      <c r="K11" s="33"/>
      <c r="L11" s="33"/>
      <c r="M11" s="33"/>
      <c r="N11" s="14"/>
      <c r="O11" s="32" t="s">
        <v>84</v>
      </c>
      <c r="P11" s="31"/>
      <c r="Q11" s="14"/>
      <c r="R11" s="14"/>
      <c r="S11" s="14"/>
    </row>
    <row r="12" spans="1:19" ht="20.25" customHeight="1" thickBot="1" x14ac:dyDescent="0.5">
      <c r="A12" s="2">
        <v>3</v>
      </c>
      <c r="B12" s="3" t="s">
        <v>47</v>
      </c>
      <c r="C12" s="3" t="s">
        <v>2</v>
      </c>
      <c r="D12" s="3" t="s">
        <v>50</v>
      </c>
      <c r="E12" s="4">
        <v>371</v>
      </c>
      <c r="G12" s="33"/>
      <c r="H12" s="33"/>
      <c r="I12" s="33"/>
      <c r="J12" s="33"/>
      <c r="K12" s="33"/>
      <c r="L12" s="33"/>
      <c r="M12" s="33"/>
      <c r="N12" s="14"/>
      <c r="O12" s="34" t="s">
        <v>85</v>
      </c>
      <c r="P12" s="31"/>
      <c r="Q12" s="14"/>
      <c r="R12" s="14"/>
      <c r="S12" s="14"/>
    </row>
    <row r="13" spans="1:19" ht="18.75" customHeight="1" x14ac:dyDescent="0.4">
      <c r="A13" s="2">
        <v>4</v>
      </c>
      <c r="B13" s="3" t="s">
        <v>47</v>
      </c>
      <c r="C13" s="3" t="s">
        <v>3</v>
      </c>
      <c r="D13" s="3" t="s">
        <v>51</v>
      </c>
      <c r="E13" s="4">
        <v>388</v>
      </c>
      <c r="G13" s="35" t="s">
        <v>101</v>
      </c>
      <c r="H13" s="36"/>
      <c r="I13" s="37"/>
      <c r="J13" s="38">
        <f ca="1">R46</f>
        <v>16462</v>
      </c>
      <c r="K13" s="38"/>
      <c r="L13" s="38"/>
      <c r="M13" s="38"/>
      <c r="N13" s="14"/>
      <c r="O13" s="39" t="s">
        <v>86</v>
      </c>
      <c r="P13" s="14"/>
      <c r="Q13" s="14"/>
      <c r="R13" s="14"/>
      <c r="S13" s="14"/>
    </row>
    <row r="14" spans="1:19" ht="19.5" customHeight="1" thickBot="1" x14ac:dyDescent="0.45">
      <c r="A14" s="2">
        <v>5</v>
      </c>
      <c r="B14" s="3" t="s">
        <v>47</v>
      </c>
      <c r="C14" s="3" t="s">
        <v>4</v>
      </c>
      <c r="D14" s="3" t="s">
        <v>51</v>
      </c>
      <c r="E14" s="4">
        <v>398</v>
      </c>
      <c r="G14" s="40"/>
      <c r="H14" s="41"/>
      <c r="I14" s="42"/>
      <c r="J14" s="43"/>
      <c r="K14" s="43"/>
      <c r="L14" s="43"/>
      <c r="M14" s="43"/>
      <c r="N14" s="14"/>
      <c r="P14" s="14"/>
      <c r="Q14" s="14"/>
      <c r="R14" s="14"/>
      <c r="S14" s="14"/>
    </row>
    <row r="15" spans="1:19" x14ac:dyDescent="0.4">
      <c r="A15" s="2">
        <v>6</v>
      </c>
      <c r="B15" s="3" t="s">
        <v>47</v>
      </c>
      <c r="C15" s="3" t="s">
        <v>5</v>
      </c>
      <c r="D15" s="3" t="s">
        <v>52</v>
      </c>
      <c r="E15" s="4">
        <v>498</v>
      </c>
      <c r="G15" s="14"/>
      <c r="H15" s="14"/>
      <c r="I15" s="14"/>
      <c r="J15" s="44"/>
      <c r="K15" s="44"/>
      <c r="L15" s="44"/>
      <c r="M15" s="44"/>
      <c r="N15" s="14"/>
      <c r="O15" s="14"/>
      <c r="P15" s="14"/>
      <c r="Q15" s="14"/>
      <c r="R15" s="14"/>
      <c r="S15" s="14"/>
    </row>
    <row r="16" spans="1:19" x14ac:dyDescent="0.4">
      <c r="A16" s="2">
        <v>7</v>
      </c>
      <c r="B16" s="3" t="s">
        <v>47</v>
      </c>
      <c r="C16" s="3" t="s">
        <v>6</v>
      </c>
      <c r="D16" s="3" t="s">
        <v>53</v>
      </c>
      <c r="E16" s="4">
        <v>388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22.5" x14ac:dyDescent="0.4">
      <c r="A17" s="2">
        <v>8</v>
      </c>
      <c r="B17" s="3" t="s">
        <v>47</v>
      </c>
      <c r="C17" s="3" t="s">
        <v>7</v>
      </c>
      <c r="D17" s="3" t="s">
        <v>54</v>
      </c>
      <c r="E17" s="4">
        <v>158</v>
      </c>
      <c r="G17" s="45"/>
      <c r="H17" s="46"/>
      <c r="I17" s="46"/>
      <c r="J17" s="46"/>
      <c r="K17" s="46"/>
      <c r="L17" s="46"/>
      <c r="M17" s="46"/>
      <c r="N17" s="85"/>
      <c r="O17" s="86"/>
      <c r="P17" s="85"/>
      <c r="Q17" s="86"/>
      <c r="R17" s="47"/>
      <c r="S17" s="47"/>
    </row>
    <row r="18" spans="1:19" ht="22.5" x14ac:dyDescent="0.4">
      <c r="A18" s="2">
        <v>9</v>
      </c>
      <c r="B18" s="3" t="s">
        <v>47</v>
      </c>
      <c r="C18" s="3" t="s">
        <v>8</v>
      </c>
      <c r="D18" s="3" t="s">
        <v>55</v>
      </c>
      <c r="E18" s="4">
        <v>298</v>
      </c>
      <c r="G18" s="48" t="s">
        <v>87</v>
      </c>
      <c r="H18" s="49" t="s">
        <v>88</v>
      </c>
      <c r="I18" s="49"/>
      <c r="J18" s="49"/>
      <c r="K18" s="49"/>
      <c r="L18" s="49"/>
      <c r="M18" s="49"/>
      <c r="N18" s="87" t="s">
        <v>89</v>
      </c>
      <c r="O18" s="88"/>
      <c r="P18" s="87" t="s">
        <v>90</v>
      </c>
      <c r="Q18" s="88"/>
      <c r="R18" s="50" t="s">
        <v>91</v>
      </c>
      <c r="S18" s="50"/>
    </row>
    <row r="19" spans="1:19" ht="20.25" x14ac:dyDescent="0.45">
      <c r="A19" s="2">
        <v>10</v>
      </c>
      <c r="B19" s="3" t="s">
        <v>47</v>
      </c>
      <c r="C19" s="3" t="s">
        <v>9</v>
      </c>
      <c r="D19" s="3" t="s">
        <v>56</v>
      </c>
      <c r="E19" s="4">
        <v>438</v>
      </c>
      <c r="G19" s="51">
        <v>1</v>
      </c>
      <c r="H19" s="90" t="str">
        <f>VLOOKUP(G19,$A$10:$E$59,3,0)</f>
        <v>本まぐろ赤身造り(生食用・養殖・解凍)</v>
      </c>
      <c r="I19" s="90"/>
      <c r="J19" s="90"/>
      <c r="K19" s="90"/>
      <c r="L19" s="90"/>
      <c r="M19" s="90"/>
      <c r="N19" s="98">
        <f ca="1">RANDBETWEEN(1,10)</f>
        <v>6</v>
      </c>
      <c r="O19" s="99"/>
      <c r="P19" s="105">
        <f>IF(G19="","",VLOOKUP(G19,$A$10:$E$59,5,0))</f>
        <v>880</v>
      </c>
      <c r="Q19" s="106"/>
      <c r="R19" s="107">
        <f ca="1">IF(G19="","",N19*P19)</f>
        <v>5280</v>
      </c>
      <c r="S19" s="107"/>
    </row>
    <row r="20" spans="1:19" ht="20.25" x14ac:dyDescent="0.45">
      <c r="A20" s="2">
        <v>11</v>
      </c>
      <c r="B20" s="3" t="s">
        <v>47</v>
      </c>
      <c r="C20" s="3" t="s">
        <v>10</v>
      </c>
      <c r="D20" s="3" t="s">
        <v>55</v>
      </c>
      <c r="E20" s="4">
        <v>498</v>
      </c>
      <c r="G20" s="52">
        <v>4</v>
      </c>
      <c r="H20" s="91" t="str">
        <f t="shared" ref="H20:H25" si="0">VLOOKUP(G20,$A$10:$E$59,3,0)</f>
        <v>めばちまぐろハラモ切落し</v>
      </c>
      <c r="I20" s="92"/>
      <c r="J20" s="92"/>
      <c r="K20" s="92"/>
      <c r="L20" s="92"/>
      <c r="M20" s="93"/>
      <c r="N20" s="100">
        <f t="shared" ref="N20:N25" ca="1" si="1">RANDBETWEEN(1,10)</f>
        <v>5</v>
      </c>
      <c r="O20" s="101"/>
      <c r="P20" s="108">
        <f t="shared" ref="P20:P42" si="2">IF(G20="","",VLOOKUP(G20,$A$10:$E$59,5,0))</f>
        <v>388</v>
      </c>
      <c r="Q20" s="109"/>
      <c r="R20" s="108">
        <f t="shared" ref="R20:R42" ca="1" si="3">IF(G20="","",N20*P20)</f>
        <v>1940</v>
      </c>
      <c r="S20" s="109"/>
    </row>
    <row r="21" spans="1:19" ht="20.25" x14ac:dyDescent="0.45">
      <c r="A21" s="2">
        <v>12</v>
      </c>
      <c r="B21" s="3" t="s">
        <v>47</v>
      </c>
      <c r="C21" s="3" t="s">
        <v>11</v>
      </c>
      <c r="D21" s="3" t="s">
        <v>57</v>
      </c>
      <c r="E21" s="4">
        <v>580</v>
      </c>
      <c r="G21" s="51">
        <v>5</v>
      </c>
      <c r="H21" s="94" t="str">
        <f t="shared" si="0"/>
        <v>とろびん長まぐろ切落し</v>
      </c>
      <c r="I21" s="95"/>
      <c r="J21" s="95"/>
      <c r="K21" s="95"/>
      <c r="L21" s="95"/>
      <c r="M21" s="96"/>
      <c r="N21" s="97">
        <f t="shared" ca="1" si="1"/>
        <v>10</v>
      </c>
      <c r="O21" s="102"/>
      <c r="P21" s="110">
        <f t="shared" si="2"/>
        <v>398</v>
      </c>
      <c r="Q21" s="111"/>
      <c r="R21" s="110">
        <f t="shared" ca="1" si="3"/>
        <v>3980</v>
      </c>
      <c r="S21" s="111"/>
    </row>
    <row r="22" spans="1:19" ht="20.25" x14ac:dyDescent="0.45">
      <c r="A22" s="2">
        <v>13</v>
      </c>
      <c r="B22" s="3" t="s">
        <v>47</v>
      </c>
      <c r="C22" s="3" t="s">
        <v>12</v>
      </c>
      <c r="D22" s="3" t="s">
        <v>55</v>
      </c>
      <c r="E22" s="4">
        <v>398</v>
      </c>
      <c r="G22" s="52">
        <v>6</v>
      </c>
      <c r="H22" s="91" t="str">
        <f t="shared" si="0"/>
        <v>本鮪３０％入りまぐろたたき</v>
      </c>
      <c r="I22" s="92"/>
      <c r="J22" s="92"/>
      <c r="K22" s="92"/>
      <c r="L22" s="92"/>
      <c r="M22" s="93"/>
      <c r="N22" s="100">
        <f t="shared" ca="1" si="1"/>
        <v>1</v>
      </c>
      <c r="O22" s="101"/>
      <c r="P22" s="108">
        <f t="shared" si="2"/>
        <v>498</v>
      </c>
      <c r="Q22" s="109"/>
      <c r="R22" s="108">
        <f t="shared" ca="1" si="3"/>
        <v>498</v>
      </c>
      <c r="S22" s="109"/>
    </row>
    <row r="23" spans="1:19" ht="20.25" x14ac:dyDescent="0.45">
      <c r="A23" s="2">
        <v>14</v>
      </c>
      <c r="B23" s="3" t="s">
        <v>47</v>
      </c>
      <c r="C23" s="3" t="s">
        <v>12</v>
      </c>
      <c r="D23" s="3" t="s">
        <v>56</v>
      </c>
      <c r="E23" s="4">
        <v>580</v>
      </c>
      <c r="G23" s="51">
        <v>7</v>
      </c>
      <c r="H23" s="94" t="str">
        <f t="shared" si="0"/>
        <v>まぐろたたき</v>
      </c>
      <c r="I23" s="95"/>
      <c r="J23" s="95"/>
      <c r="K23" s="95"/>
      <c r="L23" s="95"/>
      <c r="M23" s="96"/>
      <c r="N23" s="97">
        <f t="shared" ca="1" si="1"/>
        <v>3</v>
      </c>
      <c r="O23" s="102"/>
      <c r="P23" s="110">
        <f t="shared" si="2"/>
        <v>388</v>
      </c>
      <c r="Q23" s="111"/>
      <c r="R23" s="110">
        <f t="shared" ca="1" si="3"/>
        <v>1164</v>
      </c>
      <c r="S23" s="111"/>
    </row>
    <row r="24" spans="1:19" ht="20.25" x14ac:dyDescent="0.45">
      <c r="A24" s="2">
        <v>15</v>
      </c>
      <c r="B24" s="3" t="s">
        <v>47</v>
      </c>
      <c r="C24" s="3" t="s">
        <v>13</v>
      </c>
      <c r="D24" s="3" t="s">
        <v>55</v>
      </c>
      <c r="E24" s="4">
        <v>468</v>
      </c>
      <c r="G24" s="52">
        <v>8</v>
      </c>
      <c r="H24" s="91" t="str">
        <f t="shared" si="0"/>
        <v>甘口銀鮭</v>
      </c>
      <c r="I24" s="92"/>
      <c r="J24" s="92"/>
      <c r="K24" s="92"/>
      <c r="L24" s="92"/>
      <c r="M24" s="93"/>
      <c r="N24" s="100">
        <f t="shared" ca="1" si="1"/>
        <v>2</v>
      </c>
      <c r="O24" s="101"/>
      <c r="P24" s="108">
        <f t="shared" si="2"/>
        <v>158</v>
      </c>
      <c r="Q24" s="109"/>
      <c r="R24" s="108">
        <f t="shared" ca="1" si="3"/>
        <v>316</v>
      </c>
      <c r="S24" s="109"/>
    </row>
    <row r="25" spans="1:19" ht="20.25" x14ac:dyDescent="0.45">
      <c r="A25" s="2">
        <v>16</v>
      </c>
      <c r="B25" s="3" t="s">
        <v>47</v>
      </c>
      <c r="C25" s="3" t="s">
        <v>13</v>
      </c>
      <c r="D25" s="3" t="s">
        <v>56</v>
      </c>
      <c r="E25" s="4">
        <v>498</v>
      </c>
      <c r="G25" s="51">
        <v>9</v>
      </c>
      <c r="H25" s="94" t="str">
        <f t="shared" si="0"/>
        <v>甘口銀鮭　２切</v>
      </c>
      <c r="I25" s="95"/>
      <c r="J25" s="95"/>
      <c r="K25" s="95"/>
      <c r="L25" s="95"/>
      <c r="M25" s="96"/>
      <c r="N25" s="97">
        <f t="shared" ca="1" si="1"/>
        <v>6</v>
      </c>
      <c r="O25" s="102"/>
      <c r="P25" s="110">
        <f t="shared" si="2"/>
        <v>298</v>
      </c>
      <c r="Q25" s="111"/>
      <c r="R25" s="110">
        <f t="shared" ca="1" si="3"/>
        <v>1788</v>
      </c>
      <c r="S25" s="111"/>
    </row>
    <row r="26" spans="1:19" ht="20.25" x14ac:dyDescent="0.45">
      <c r="A26" s="2">
        <v>17</v>
      </c>
      <c r="B26" s="3" t="s">
        <v>47</v>
      </c>
      <c r="C26" s="3" t="s">
        <v>14</v>
      </c>
      <c r="D26" s="3" t="s">
        <v>55</v>
      </c>
      <c r="E26" s="4">
        <v>398</v>
      </c>
      <c r="G26" s="52"/>
      <c r="H26" s="54"/>
      <c r="I26" s="54"/>
      <c r="J26" s="54"/>
      <c r="K26" s="54"/>
      <c r="L26" s="54"/>
      <c r="M26" s="54"/>
      <c r="N26" s="100">
        <f>[1]見積書!O26</f>
        <v>0</v>
      </c>
      <c r="O26" s="101"/>
      <c r="P26" s="108" t="str">
        <f t="shared" si="2"/>
        <v/>
      </c>
      <c r="Q26" s="109"/>
      <c r="R26" s="108" t="str">
        <f t="shared" si="3"/>
        <v/>
      </c>
      <c r="S26" s="109"/>
    </row>
    <row r="27" spans="1:19" ht="20.25" x14ac:dyDescent="0.45">
      <c r="A27" s="2">
        <v>18</v>
      </c>
      <c r="B27" s="3" t="s">
        <v>47</v>
      </c>
      <c r="C27" s="3" t="s">
        <v>14</v>
      </c>
      <c r="D27" s="3" t="s">
        <v>56</v>
      </c>
      <c r="E27" s="4">
        <v>580</v>
      </c>
      <c r="G27" s="51"/>
      <c r="H27" s="55"/>
      <c r="I27" s="55"/>
      <c r="J27" s="55"/>
      <c r="K27" s="55"/>
      <c r="L27" s="55"/>
      <c r="M27" s="55"/>
      <c r="N27" s="97">
        <f>[1]見積書!O27</f>
        <v>0</v>
      </c>
      <c r="O27" s="102"/>
      <c r="P27" s="110" t="str">
        <f t="shared" si="2"/>
        <v/>
      </c>
      <c r="Q27" s="111"/>
      <c r="R27" s="110" t="str">
        <f t="shared" si="3"/>
        <v/>
      </c>
      <c r="S27" s="111"/>
    </row>
    <row r="28" spans="1:19" ht="20.25" x14ac:dyDescent="0.45">
      <c r="A28" s="2">
        <v>19</v>
      </c>
      <c r="B28" s="3" t="s">
        <v>47</v>
      </c>
      <c r="C28" s="3" t="s">
        <v>15</v>
      </c>
      <c r="D28" s="3" t="s">
        <v>58</v>
      </c>
      <c r="E28" s="4">
        <v>498</v>
      </c>
      <c r="G28" s="52"/>
      <c r="H28" s="54"/>
      <c r="I28" s="54"/>
      <c r="J28" s="54"/>
      <c r="K28" s="54"/>
      <c r="L28" s="54"/>
      <c r="M28" s="54"/>
      <c r="N28" s="100">
        <f>[1]見積書!O28</f>
        <v>0</v>
      </c>
      <c r="O28" s="101"/>
      <c r="P28" s="108" t="str">
        <f t="shared" si="2"/>
        <v/>
      </c>
      <c r="Q28" s="109"/>
      <c r="R28" s="108" t="str">
        <f t="shared" si="3"/>
        <v/>
      </c>
      <c r="S28" s="109"/>
    </row>
    <row r="29" spans="1:19" ht="20.25" x14ac:dyDescent="0.45">
      <c r="A29" s="2">
        <v>20</v>
      </c>
      <c r="B29" s="3" t="s">
        <v>47</v>
      </c>
      <c r="C29" s="3" t="s">
        <v>16</v>
      </c>
      <c r="D29" s="3" t="s">
        <v>59</v>
      </c>
      <c r="E29" s="4">
        <v>398</v>
      </c>
      <c r="G29" s="51"/>
      <c r="H29" s="55"/>
      <c r="I29" s="55"/>
      <c r="J29" s="55"/>
      <c r="K29" s="55"/>
      <c r="L29" s="55"/>
      <c r="M29" s="55"/>
      <c r="N29" s="97">
        <f>[1]見積書!O29</f>
        <v>0</v>
      </c>
      <c r="O29" s="102"/>
      <c r="P29" s="110" t="str">
        <f t="shared" si="2"/>
        <v/>
      </c>
      <c r="Q29" s="111"/>
      <c r="R29" s="110" t="str">
        <f t="shared" si="3"/>
        <v/>
      </c>
      <c r="S29" s="111"/>
    </row>
    <row r="30" spans="1:19" ht="20.25" x14ac:dyDescent="0.45">
      <c r="A30" s="2">
        <v>21</v>
      </c>
      <c r="B30" s="3" t="s">
        <v>47</v>
      </c>
      <c r="C30" s="3" t="s">
        <v>17</v>
      </c>
      <c r="D30" s="3" t="s">
        <v>60</v>
      </c>
      <c r="E30" s="4">
        <v>398</v>
      </c>
      <c r="G30" s="52"/>
      <c r="H30" s="54"/>
      <c r="I30" s="54"/>
      <c r="J30" s="54"/>
      <c r="K30" s="54"/>
      <c r="L30" s="54"/>
      <c r="M30" s="54"/>
      <c r="N30" s="100">
        <f>[1]見積書!O30</f>
        <v>0</v>
      </c>
      <c r="O30" s="101"/>
      <c r="P30" s="108" t="str">
        <f t="shared" si="2"/>
        <v/>
      </c>
      <c r="Q30" s="109"/>
      <c r="R30" s="108" t="str">
        <f t="shared" si="3"/>
        <v/>
      </c>
      <c r="S30" s="109"/>
    </row>
    <row r="31" spans="1:19" ht="20.25" x14ac:dyDescent="0.45">
      <c r="A31" s="2">
        <v>22</v>
      </c>
      <c r="B31" s="3" t="s">
        <v>47</v>
      </c>
      <c r="C31" s="3" t="s">
        <v>18</v>
      </c>
      <c r="D31" s="3" t="s">
        <v>61</v>
      </c>
      <c r="E31" s="4">
        <v>698</v>
      </c>
      <c r="G31" s="51"/>
      <c r="H31" s="55"/>
      <c r="I31" s="55"/>
      <c r="J31" s="55"/>
      <c r="K31" s="55"/>
      <c r="L31" s="55"/>
      <c r="M31" s="55"/>
      <c r="N31" s="97">
        <f>[1]見積書!O31</f>
        <v>0</v>
      </c>
      <c r="O31" s="102"/>
      <c r="P31" s="110" t="str">
        <f t="shared" si="2"/>
        <v/>
      </c>
      <c r="Q31" s="111"/>
      <c r="R31" s="110" t="str">
        <f t="shared" si="3"/>
        <v/>
      </c>
      <c r="S31" s="111"/>
    </row>
    <row r="32" spans="1:19" ht="20.25" x14ac:dyDescent="0.45">
      <c r="A32" s="2">
        <v>23</v>
      </c>
      <c r="B32" s="3" t="s">
        <v>47</v>
      </c>
      <c r="C32" s="3" t="s">
        <v>19</v>
      </c>
      <c r="D32" s="3" t="s">
        <v>54</v>
      </c>
      <c r="E32" s="4">
        <v>206</v>
      </c>
      <c r="G32" s="52"/>
      <c r="H32" s="54"/>
      <c r="I32" s="54"/>
      <c r="J32" s="54"/>
      <c r="K32" s="54"/>
      <c r="L32" s="54"/>
      <c r="M32" s="54"/>
      <c r="N32" s="100">
        <f>[1]見積書!O32</f>
        <v>0</v>
      </c>
      <c r="O32" s="101"/>
      <c r="P32" s="108" t="str">
        <f t="shared" si="2"/>
        <v/>
      </c>
      <c r="Q32" s="109"/>
      <c r="R32" s="108" t="str">
        <f t="shared" si="3"/>
        <v/>
      </c>
      <c r="S32" s="109"/>
    </row>
    <row r="33" spans="1:19" ht="20.25" x14ac:dyDescent="0.45">
      <c r="A33" s="2">
        <v>24</v>
      </c>
      <c r="B33" s="3" t="s">
        <v>47</v>
      </c>
      <c r="C33" s="3" t="s">
        <v>20</v>
      </c>
      <c r="D33" s="3" t="s">
        <v>55</v>
      </c>
      <c r="E33" s="4">
        <v>412</v>
      </c>
      <c r="G33" s="51"/>
      <c r="H33" s="55"/>
      <c r="I33" s="55"/>
      <c r="J33" s="55"/>
      <c r="K33" s="55"/>
      <c r="L33" s="55"/>
      <c r="M33" s="55"/>
      <c r="N33" s="97">
        <f>[1]見積書!O33</f>
        <v>0</v>
      </c>
      <c r="O33" s="102"/>
      <c r="P33" s="110" t="str">
        <f t="shared" si="2"/>
        <v/>
      </c>
      <c r="Q33" s="111"/>
      <c r="R33" s="110" t="str">
        <f t="shared" si="3"/>
        <v/>
      </c>
      <c r="S33" s="111"/>
    </row>
    <row r="34" spans="1:19" ht="20.25" x14ac:dyDescent="0.45">
      <c r="A34" s="2">
        <v>25</v>
      </c>
      <c r="B34" s="3" t="s">
        <v>47</v>
      </c>
      <c r="C34" s="3" t="s">
        <v>21</v>
      </c>
      <c r="D34" s="3" t="s">
        <v>58</v>
      </c>
      <c r="E34" s="4">
        <v>398</v>
      </c>
      <c r="G34" s="52"/>
      <c r="H34" s="54"/>
      <c r="I34" s="54"/>
      <c r="J34" s="54"/>
      <c r="K34" s="54"/>
      <c r="L34" s="54"/>
      <c r="M34" s="54"/>
      <c r="N34" s="100">
        <f>[1]見積書!O34</f>
        <v>0</v>
      </c>
      <c r="O34" s="101"/>
      <c r="P34" s="108" t="str">
        <f t="shared" si="2"/>
        <v/>
      </c>
      <c r="Q34" s="109"/>
      <c r="R34" s="108" t="str">
        <f t="shared" si="3"/>
        <v/>
      </c>
      <c r="S34" s="109"/>
    </row>
    <row r="35" spans="1:19" ht="20.25" x14ac:dyDescent="0.45">
      <c r="A35" s="2">
        <v>26</v>
      </c>
      <c r="B35" s="3" t="s">
        <v>47</v>
      </c>
      <c r="C35" s="3" t="s">
        <v>22</v>
      </c>
      <c r="D35" s="3" t="s">
        <v>58</v>
      </c>
      <c r="E35" s="4">
        <v>398</v>
      </c>
      <c r="G35" s="51"/>
      <c r="H35" s="55"/>
      <c r="I35" s="55"/>
      <c r="J35" s="55"/>
      <c r="K35" s="55"/>
      <c r="L35" s="55"/>
      <c r="M35" s="55"/>
      <c r="N35" s="97">
        <f>[1]見積書!O35</f>
        <v>0</v>
      </c>
      <c r="O35" s="102"/>
      <c r="P35" s="110" t="str">
        <f t="shared" si="2"/>
        <v/>
      </c>
      <c r="Q35" s="111"/>
      <c r="R35" s="110" t="str">
        <f t="shared" si="3"/>
        <v/>
      </c>
      <c r="S35" s="111"/>
    </row>
    <row r="36" spans="1:19" ht="20.25" x14ac:dyDescent="0.45">
      <c r="A36" s="2">
        <v>27</v>
      </c>
      <c r="B36" s="3" t="s">
        <v>47</v>
      </c>
      <c r="C36" s="3" t="s">
        <v>23</v>
      </c>
      <c r="D36" s="3" t="s">
        <v>62</v>
      </c>
      <c r="E36" s="4">
        <v>438</v>
      </c>
      <c r="G36" s="52"/>
      <c r="H36" s="54"/>
      <c r="I36" s="54"/>
      <c r="J36" s="54"/>
      <c r="K36" s="54"/>
      <c r="L36" s="54"/>
      <c r="M36" s="54"/>
      <c r="N36" s="100">
        <f>[1]見積書!O36</f>
        <v>0</v>
      </c>
      <c r="O36" s="101"/>
      <c r="P36" s="108" t="str">
        <f t="shared" si="2"/>
        <v/>
      </c>
      <c r="Q36" s="109"/>
      <c r="R36" s="108" t="str">
        <f t="shared" si="3"/>
        <v/>
      </c>
      <c r="S36" s="109"/>
    </row>
    <row r="37" spans="1:19" ht="20.25" x14ac:dyDescent="0.45">
      <c r="A37" s="2">
        <v>28</v>
      </c>
      <c r="B37" s="3" t="s">
        <v>47</v>
      </c>
      <c r="C37" s="3" t="s">
        <v>24</v>
      </c>
      <c r="D37" s="3" t="s">
        <v>58</v>
      </c>
      <c r="E37" s="4">
        <v>1380</v>
      </c>
      <c r="G37" s="51"/>
      <c r="H37" s="55"/>
      <c r="I37" s="55"/>
      <c r="J37" s="55"/>
      <c r="K37" s="55"/>
      <c r="L37" s="55"/>
      <c r="M37" s="55"/>
      <c r="N37" s="97">
        <f>[1]見積書!O37</f>
        <v>0</v>
      </c>
      <c r="O37" s="102"/>
      <c r="P37" s="110" t="str">
        <f t="shared" si="2"/>
        <v/>
      </c>
      <c r="Q37" s="111"/>
      <c r="R37" s="110" t="str">
        <f t="shared" si="3"/>
        <v/>
      </c>
      <c r="S37" s="111"/>
    </row>
    <row r="38" spans="1:19" ht="20.25" x14ac:dyDescent="0.45">
      <c r="A38" s="2">
        <v>29</v>
      </c>
      <c r="B38" s="3" t="s">
        <v>47</v>
      </c>
      <c r="C38" s="3" t="s">
        <v>25</v>
      </c>
      <c r="D38" s="3" t="s">
        <v>58</v>
      </c>
      <c r="E38" s="4">
        <v>880</v>
      </c>
      <c r="G38" s="52"/>
      <c r="H38" s="54"/>
      <c r="I38" s="54"/>
      <c r="J38" s="54"/>
      <c r="K38" s="54"/>
      <c r="L38" s="54"/>
      <c r="M38" s="54"/>
      <c r="N38" s="100">
        <f>[1]見積書!O38</f>
        <v>0</v>
      </c>
      <c r="O38" s="101"/>
      <c r="P38" s="108" t="str">
        <f t="shared" si="2"/>
        <v/>
      </c>
      <c r="Q38" s="109"/>
      <c r="R38" s="108" t="str">
        <f t="shared" si="3"/>
        <v/>
      </c>
      <c r="S38" s="109"/>
    </row>
    <row r="39" spans="1:19" ht="20.25" x14ac:dyDescent="0.45">
      <c r="A39" s="2">
        <v>30</v>
      </c>
      <c r="B39" s="3" t="s">
        <v>47</v>
      </c>
      <c r="C39" s="3" t="s">
        <v>26</v>
      </c>
      <c r="D39" s="3" t="s">
        <v>63</v>
      </c>
      <c r="E39" s="4">
        <v>342</v>
      </c>
      <c r="G39" s="51"/>
      <c r="H39" s="55"/>
      <c r="I39" s="55"/>
      <c r="J39" s="55"/>
      <c r="K39" s="55"/>
      <c r="L39" s="55"/>
      <c r="M39" s="55"/>
      <c r="N39" s="97">
        <f>[1]見積書!O39</f>
        <v>0</v>
      </c>
      <c r="O39" s="102"/>
      <c r="P39" s="110" t="str">
        <f t="shared" si="2"/>
        <v/>
      </c>
      <c r="Q39" s="111"/>
      <c r="R39" s="110" t="str">
        <f t="shared" si="3"/>
        <v/>
      </c>
      <c r="S39" s="111"/>
    </row>
    <row r="40" spans="1:19" ht="20.25" x14ac:dyDescent="0.45">
      <c r="A40" s="2">
        <v>31</v>
      </c>
      <c r="B40" s="3" t="s">
        <v>47</v>
      </c>
      <c r="C40" s="3" t="s">
        <v>27</v>
      </c>
      <c r="D40" s="3" t="s">
        <v>49</v>
      </c>
      <c r="E40" s="4">
        <v>398</v>
      </c>
      <c r="G40" s="52"/>
      <c r="H40" s="54"/>
      <c r="I40" s="54"/>
      <c r="J40" s="54"/>
      <c r="K40" s="54"/>
      <c r="L40" s="54"/>
      <c r="M40" s="54"/>
      <c r="N40" s="100">
        <f>[1]見積書!O40</f>
        <v>0</v>
      </c>
      <c r="O40" s="101"/>
      <c r="P40" s="108" t="str">
        <f t="shared" si="2"/>
        <v/>
      </c>
      <c r="Q40" s="109"/>
      <c r="R40" s="108" t="str">
        <f t="shared" si="3"/>
        <v/>
      </c>
      <c r="S40" s="109"/>
    </row>
    <row r="41" spans="1:19" ht="20.25" x14ac:dyDescent="0.45">
      <c r="A41" s="2">
        <v>32</v>
      </c>
      <c r="B41" s="3" t="s">
        <v>47</v>
      </c>
      <c r="C41" s="3" t="s">
        <v>28</v>
      </c>
      <c r="D41" s="3" t="s">
        <v>58</v>
      </c>
      <c r="E41" s="4">
        <v>698</v>
      </c>
      <c r="G41" s="51"/>
      <c r="H41" s="55"/>
      <c r="I41" s="55"/>
      <c r="J41" s="55"/>
      <c r="K41" s="55"/>
      <c r="L41" s="55"/>
      <c r="M41" s="55"/>
      <c r="N41" s="97">
        <f>[1]見積書!O41</f>
        <v>0</v>
      </c>
      <c r="O41" s="102"/>
      <c r="P41" s="110" t="str">
        <f t="shared" si="2"/>
        <v/>
      </c>
      <c r="Q41" s="111"/>
      <c r="R41" s="110" t="str">
        <f t="shared" si="3"/>
        <v/>
      </c>
      <c r="S41" s="111"/>
    </row>
    <row r="42" spans="1:19" ht="20.25" x14ac:dyDescent="0.45">
      <c r="A42" s="2">
        <v>33</v>
      </c>
      <c r="B42" s="3" t="s">
        <v>47</v>
      </c>
      <c r="C42" s="3" t="s">
        <v>29</v>
      </c>
      <c r="D42" s="3" t="s">
        <v>58</v>
      </c>
      <c r="E42" s="4">
        <v>498</v>
      </c>
      <c r="G42" s="56"/>
      <c r="H42" s="57"/>
      <c r="I42" s="57"/>
      <c r="J42" s="57"/>
      <c r="K42" s="57"/>
      <c r="L42" s="57"/>
      <c r="M42" s="57"/>
      <c r="N42" s="103">
        <f>[1]見積書!O42</f>
        <v>0</v>
      </c>
      <c r="O42" s="104"/>
      <c r="P42" s="112" t="str">
        <f t="shared" si="2"/>
        <v/>
      </c>
      <c r="Q42" s="113"/>
      <c r="R42" s="112" t="str">
        <f t="shared" si="3"/>
        <v/>
      </c>
      <c r="S42" s="113"/>
    </row>
    <row r="43" spans="1:19" ht="20.25" x14ac:dyDescent="0.45">
      <c r="A43" s="2">
        <v>34</v>
      </c>
      <c r="B43" s="3" t="s">
        <v>47</v>
      </c>
      <c r="C43" s="3" t="s">
        <v>30</v>
      </c>
      <c r="D43" s="3" t="s">
        <v>58</v>
      </c>
      <c r="E43" s="4">
        <v>500</v>
      </c>
      <c r="G43" s="58"/>
      <c r="H43" s="58"/>
      <c r="I43" s="58"/>
      <c r="J43" s="58"/>
      <c r="K43" s="58"/>
      <c r="L43" s="58"/>
      <c r="M43" s="58"/>
      <c r="N43" s="59"/>
      <c r="O43" s="60"/>
      <c r="P43" s="59"/>
      <c r="Q43" s="59"/>
      <c r="R43" s="61"/>
      <c r="S43" s="61"/>
    </row>
    <row r="44" spans="1:19" ht="22.5" x14ac:dyDescent="0.5">
      <c r="A44" s="2">
        <v>35</v>
      </c>
      <c r="B44" s="3" t="s">
        <v>47</v>
      </c>
      <c r="C44" s="3" t="s">
        <v>31</v>
      </c>
      <c r="D44" s="3" t="s">
        <v>64</v>
      </c>
      <c r="E44" s="4">
        <v>398</v>
      </c>
      <c r="G44" s="53"/>
      <c r="H44" s="53"/>
      <c r="I44" s="53"/>
      <c r="J44" s="53"/>
      <c r="K44" s="53"/>
      <c r="L44" s="53"/>
      <c r="M44" s="53"/>
      <c r="N44" s="62"/>
      <c r="O44" s="63" t="s">
        <v>92</v>
      </c>
      <c r="P44" s="63"/>
      <c r="Q44" s="64" t="s">
        <v>93</v>
      </c>
      <c r="R44" s="65">
        <f ca="1">SUM(R19:S42)</f>
        <v>14966</v>
      </c>
      <c r="S44" s="65"/>
    </row>
    <row r="45" spans="1:19" ht="22.5" x14ac:dyDescent="0.5">
      <c r="A45" s="2">
        <v>36</v>
      </c>
      <c r="B45" s="3" t="s">
        <v>47</v>
      </c>
      <c r="C45" s="3" t="s">
        <v>32</v>
      </c>
      <c r="D45" s="3" t="s">
        <v>65</v>
      </c>
      <c r="E45" s="4">
        <v>980</v>
      </c>
      <c r="G45" s="53"/>
      <c r="H45" s="53"/>
      <c r="I45" s="53"/>
      <c r="J45" s="53"/>
      <c r="K45" s="53"/>
      <c r="L45" s="53"/>
      <c r="M45" s="53"/>
      <c r="N45" s="62"/>
      <c r="O45" s="66" t="s">
        <v>94</v>
      </c>
      <c r="P45" s="66"/>
      <c r="Q45" s="67">
        <v>10</v>
      </c>
      <c r="R45" s="65">
        <f ca="1">INT(R44*Q45/100)</f>
        <v>1496</v>
      </c>
      <c r="S45" s="65"/>
    </row>
    <row r="46" spans="1:19" ht="23.25" thickBot="1" x14ac:dyDescent="0.55000000000000004">
      <c r="A46" s="2">
        <v>37</v>
      </c>
      <c r="B46" s="3" t="s">
        <v>47</v>
      </c>
      <c r="C46" s="3" t="s">
        <v>33</v>
      </c>
      <c r="D46" s="3" t="s">
        <v>53</v>
      </c>
      <c r="E46" s="4">
        <v>78</v>
      </c>
      <c r="G46" s="68"/>
      <c r="H46" s="68"/>
      <c r="I46" s="68"/>
      <c r="J46" s="68"/>
      <c r="K46" s="68"/>
      <c r="L46" s="68"/>
      <c r="M46" s="68"/>
      <c r="N46" s="69"/>
      <c r="O46" s="70" t="s">
        <v>95</v>
      </c>
      <c r="P46" s="70"/>
      <c r="Q46" s="71" t="s">
        <v>96</v>
      </c>
      <c r="R46" s="72">
        <f ca="1">R44+R45</f>
        <v>16462</v>
      </c>
      <c r="S46" s="72"/>
    </row>
    <row r="47" spans="1:19" ht="22.5" x14ac:dyDescent="0.4">
      <c r="A47" s="2">
        <v>38</v>
      </c>
      <c r="B47" s="3" t="s">
        <v>47</v>
      </c>
      <c r="C47" s="3" t="s">
        <v>34</v>
      </c>
      <c r="D47" s="3" t="s">
        <v>60</v>
      </c>
      <c r="E47" s="4">
        <v>398</v>
      </c>
      <c r="G47" s="73"/>
      <c r="H47" s="73"/>
      <c r="I47" s="73"/>
      <c r="J47" s="73"/>
      <c r="K47" s="73"/>
      <c r="L47" s="73"/>
      <c r="M47" s="73"/>
      <c r="N47" s="74"/>
      <c r="O47" s="75"/>
      <c r="P47" s="75"/>
      <c r="Q47" s="76"/>
      <c r="R47" s="77"/>
      <c r="S47" s="77"/>
    </row>
    <row r="48" spans="1:19" ht="20.25" x14ac:dyDescent="0.4">
      <c r="A48" s="2">
        <v>39</v>
      </c>
      <c r="B48" s="3" t="s">
        <v>47</v>
      </c>
      <c r="C48" s="3" t="s">
        <v>35</v>
      </c>
      <c r="D48" s="3" t="s">
        <v>66</v>
      </c>
      <c r="E48" s="4">
        <v>298</v>
      </c>
      <c r="G48" s="78" t="s">
        <v>97</v>
      </c>
      <c r="H48" s="32"/>
      <c r="I48" s="79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20.25" x14ac:dyDescent="0.4">
      <c r="A49" s="2">
        <v>40</v>
      </c>
      <c r="B49" s="3" t="s">
        <v>47</v>
      </c>
      <c r="C49" s="3" t="s">
        <v>36</v>
      </c>
      <c r="D49" s="3" t="s">
        <v>61</v>
      </c>
      <c r="E49" s="4">
        <v>369</v>
      </c>
      <c r="G49" s="80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20.25" x14ac:dyDescent="0.4">
      <c r="A50" s="2">
        <v>41</v>
      </c>
      <c r="B50" s="3" t="s">
        <v>47</v>
      </c>
      <c r="C50" s="3" t="s">
        <v>37</v>
      </c>
      <c r="D50" s="3" t="s">
        <v>61</v>
      </c>
      <c r="E50" s="4">
        <v>369</v>
      </c>
      <c r="G50" s="80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20.25" x14ac:dyDescent="0.4">
      <c r="A51" s="2">
        <v>42</v>
      </c>
      <c r="B51" s="3" t="s">
        <v>47</v>
      </c>
      <c r="C51" s="3" t="s">
        <v>38</v>
      </c>
      <c r="D51" s="3" t="s">
        <v>65</v>
      </c>
      <c r="E51" s="4">
        <v>374</v>
      </c>
      <c r="G51" s="80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20.25" x14ac:dyDescent="0.4">
      <c r="A52" s="2">
        <v>43</v>
      </c>
      <c r="B52" s="3" t="s">
        <v>47</v>
      </c>
      <c r="C52" s="3" t="s">
        <v>39</v>
      </c>
      <c r="D52" s="3" t="s">
        <v>67</v>
      </c>
      <c r="E52" s="4">
        <v>297</v>
      </c>
      <c r="G52" s="80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21" thickBot="1" x14ac:dyDescent="0.45">
      <c r="A53" s="2">
        <v>44</v>
      </c>
      <c r="B53" s="3" t="s">
        <v>47</v>
      </c>
      <c r="C53" s="3" t="s">
        <v>40</v>
      </c>
      <c r="D53" s="3" t="s">
        <v>55</v>
      </c>
      <c r="E53" s="4">
        <v>476</v>
      </c>
      <c r="G53" s="82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1:19" ht="20.25" x14ac:dyDescent="0.4">
      <c r="A54" s="2">
        <v>45</v>
      </c>
      <c r="B54" s="3" t="s">
        <v>47</v>
      </c>
      <c r="C54" s="3" t="s">
        <v>41</v>
      </c>
      <c r="D54" s="3" t="s">
        <v>55</v>
      </c>
      <c r="E54" s="4">
        <v>796</v>
      </c>
      <c r="G54" s="14"/>
      <c r="H54" s="73"/>
      <c r="I54" s="14"/>
      <c r="J54" s="14"/>
      <c r="K54" s="84"/>
      <c r="L54" s="84"/>
      <c r="M54" s="81"/>
      <c r="N54" s="44"/>
      <c r="O54" s="14"/>
      <c r="P54" s="14"/>
      <c r="Q54" s="76"/>
      <c r="R54" s="77"/>
      <c r="S54" s="77"/>
    </row>
    <row r="55" spans="1:19" x14ac:dyDescent="0.4">
      <c r="A55" s="2">
        <v>46</v>
      </c>
      <c r="B55" s="3" t="s">
        <v>47</v>
      </c>
      <c r="C55" s="3" t="s">
        <v>42</v>
      </c>
      <c r="D55" s="3" t="s">
        <v>55</v>
      </c>
      <c r="E55" s="4">
        <v>298</v>
      </c>
    </row>
    <row r="56" spans="1:19" x14ac:dyDescent="0.4">
      <c r="A56" s="2">
        <v>47</v>
      </c>
      <c r="B56" s="3" t="s">
        <v>47</v>
      </c>
      <c r="C56" s="3" t="s">
        <v>43</v>
      </c>
      <c r="D56" s="3" t="s">
        <v>54</v>
      </c>
      <c r="E56" s="4">
        <v>358</v>
      </c>
    </row>
    <row r="57" spans="1:19" x14ac:dyDescent="0.4">
      <c r="A57" s="2">
        <v>48</v>
      </c>
      <c r="B57" s="3" t="s">
        <v>47</v>
      </c>
      <c r="C57" s="3" t="s">
        <v>44</v>
      </c>
      <c r="D57" s="3" t="s">
        <v>54</v>
      </c>
      <c r="E57" s="4">
        <v>298</v>
      </c>
    </row>
    <row r="58" spans="1:19" x14ac:dyDescent="0.4">
      <c r="A58" s="2">
        <v>49</v>
      </c>
      <c r="B58" s="3" t="s">
        <v>47</v>
      </c>
      <c r="C58" s="3" t="s">
        <v>45</v>
      </c>
      <c r="D58" s="3" t="s">
        <v>55</v>
      </c>
      <c r="E58" s="4">
        <v>596</v>
      </c>
    </row>
    <row r="59" spans="1:19" x14ac:dyDescent="0.4">
      <c r="A59" s="2">
        <v>50</v>
      </c>
      <c r="B59" s="3" t="s">
        <v>47</v>
      </c>
      <c r="C59" s="3" t="s">
        <v>46</v>
      </c>
      <c r="D59" s="3" t="s">
        <v>67</v>
      </c>
      <c r="E59" s="4">
        <v>387</v>
      </c>
    </row>
  </sheetData>
  <sortState xmlns:xlrd2="http://schemas.microsoft.com/office/spreadsheetml/2017/richdata2" ref="G20:G25">
    <sortCondition ref="G19"/>
  </sortState>
  <mergeCells count="123">
    <mergeCell ref="P17:Q17"/>
    <mergeCell ref="N19:O19"/>
    <mergeCell ref="N20:O20"/>
    <mergeCell ref="N21:O21"/>
    <mergeCell ref="N22:O22"/>
    <mergeCell ref="N23:O23"/>
    <mergeCell ref="N24:O24"/>
    <mergeCell ref="G45:M45"/>
    <mergeCell ref="O45:P45"/>
    <mergeCell ref="R45:S45"/>
    <mergeCell ref="G46:M46"/>
    <mergeCell ref="O46:P46"/>
    <mergeCell ref="R46:S46"/>
    <mergeCell ref="H42:M42"/>
    <mergeCell ref="P42:Q42"/>
    <mergeCell ref="R42:S42"/>
    <mergeCell ref="G44:M44"/>
    <mergeCell ref="O44:P44"/>
    <mergeCell ref="R44:S44"/>
    <mergeCell ref="N42:O42"/>
    <mergeCell ref="H40:M40"/>
    <mergeCell ref="P40:Q40"/>
    <mergeCell ref="R40:S40"/>
    <mergeCell ref="H41:M41"/>
    <mergeCell ref="P41:Q41"/>
    <mergeCell ref="R41:S41"/>
    <mergeCell ref="N40:O40"/>
    <mergeCell ref="N41:O41"/>
    <mergeCell ref="H38:M38"/>
    <mergeCell ref="P38:Q38"/>
    <mergeCell ref="R38:S38"/>
    <mergeCell ref="H39:M39"/>
    <mergeCell ref="P39:Q39"/>
    <mergeCell ref="R39:S39"/>
    <mergeCell ref="N38:O38"/>
    <mergeCell ref="N39:O39"/>
    <mergeCell ref="H36:M36"/>
    <mergeCell ref="P36:Q36"/>
    <mergeCell ref="R36:S36"/>
    <mergeCell ref="H37:M37"/>
    <mergeCell ref="P37:Q37"/>
    <mergeCell ref="R37:S37"/>
    <mergeCell ref="N36:O36"/>
    <mergeCell ref="N37:O37"/>
    <mergeCell ref="H34:M34"/>
    <mergeCell ref="P34:Q34"/>
    <mergeCell ref="R34:S34"/>
    <mergeCell ref="H35:M35"/>
    <mergeCell ref="P35:Q35"/>
    <mergeCell ref="R35:S35"/>
    <mergeCell ref="N34:O34"/>
    <mergeCell ref="N35:O35"/>
    <mergeCell ref="H32:M32"/>
    <mergeCell ref="P32:Q32"/>
    <mergeCell ref="R32:S32"/>
    <mergeCell ref="H33:M33"/>
    <mergeCell ref="P33:Q33"/>
    <mergeCell ref="R33:S33"/>
    <mergeCell ref="N32:O32"/>
    <mergeCell ref="N33:O33"/>
    <mergeCell ref="H30:M30"/>
    <mergeCell ref="P30:Q30"/>
    <mergeCell ref="R30:S30"/>
    <mergeCell ref="H31:M31"/>
    <mergeCell ref="P31:Q31"/>
    <mergeCell ref="R31:S31"/>
    <mergeCell ref="N30:O30"/>
    <mergeCell ref="N31:O31"/>
    <mergeCell ref="H28:M28"/>
    <mergeCell ref="P28:Q28"/>
    <mergeCell ref="R28:S28"/>
    <mergeCell ref="H29:M29"/>
    <mergeCell ref="P29:Q29"/>
    <mergeCell ref="R29:S29"/>
    <mergeCell ref="N28:O28"/>
    <mergeCell ref="N29:O29"/>
    <mergeCell ref="H26:M26"/>
    <mergeCell ref="P26:Q26"/>
    <mergeCell ref="R26:S26"/>
    <mergeCell ref="H27:M27"/>
    <mergeCell ref="P27:Q27"/>
    <mergeCell ref="R27:S27"/>
    <mergeCell ref="N26:O26"/>
    <mergeCell ref="N27:O27"/>
    <mergeCell ref="H24:M24"/>
    <mergeCell ref="P24:Q24"/>
    <mergeCell ref="R24:S24"/>
    <mergeCell ref="H25:M25"/>
    <mergeCell ref="P25:Q25"/>
    <mergeCell ref="R25:S25"/>
    <mergeCell ref="N25:O25"/>
    <mergeCell ref="H22:M22"/>
    <mergeCell ref="P22:Q22"/>
    <mergeCell ref="R22:S22"/>
    <mergeCell ref="H23:M23"/>
    <mergeCell ref="P23:Q23"/>
    <mergeCell ref="R23:S23"/>
    <mergeCell ref="H20:M20"/>
    <mergeCell ref="P20:Q20"/>
    <mergeCell ref="R20:S20"/>
    <mergeCell ref="H21:M21"/>
    <mergeCell ref="P21:Q21"/>
    <mergeCell ref="R21:S21"/>
    <mergeCell ref="R17:S17"/>
    <mergeCell ref="H18:M18"/>
    <mergeCell ref="N18:O18"/>
    <mergeCell ref="P18:Q18"/>
    <mergeCell ref="R18:S18"/>
    <mergeCell ref="H19:M19"/>
    <mergeCell ref="P19:Q19"/>
    <mergeCell ref="R19:S19"/>
    <mergeCell ref="G11:M12"/>
    <mergeCell ref="G13:I14"/>
    <mergeCell ref="J13:M14"/>
    <mergeCell ref="H17:M17"/>
    <mergeCell ref="N17:O17"/>
    <mergeCell ref="A7:E7"/>
    <mergeCell ref="G3:J5"/>
    <mergeCell ref="R4:S4"/>
    <mergeCell ref="R5:S5"/>
    <mergeCell ref="G7:M8"/>
    <mergeCell ref="N7:N8"/>
    <mergeCell ref="O7:S8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e 1 I k V L V t K 6 G o A A A A + A A A A B I A H A B D b 2 5 m a W c v U G F j a 2 F n Z S 5 4 b W w g o h g A K K A U A A A A A A A A A A A A A A A A A A A A A A A A A A A A h Y + 9 D o I w G E V f h X S n L R h + Q j 7 K 4 G Y k I T E x r k 2 p U I V i a B H e z c F H 8 h U k U d T N 8 Z 6 c 4 d z H 7 Q 7 Z 1 D b O V f Z G d T p F H q b I k V p 0 p d J V i g Z 7 d G O U M S i 4 O P N K O r O s T T K Z M k W 1 t Z e E k H E c 8 b j C X V 8 R n 1 K P H P L t T t S y 5 e g j q / + y q 7 S x X A u J G O x f M c z H U Y i D M I p x E H t A F g y 5 0 l / F n 4 s x B f I D Y T 0 0 d u g l O 3 F 3 U w B Z J p D 3 C / Y E U E s D B B Q A A g A I A H t S J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7 U i R U K I p H u A 4 A A A A R A A A A E w A c A E Z v c m 1 1 b G F z L 1 N l Y 3 R p b 2 4 x L m 0 g o h g A K K A U A A A A A A A A A A A A A A A A A A A A A A A A A A A A K 0 5 N L s n M z 1 M I h t C G 1 g B Q S w E C L Q A U A A I A C A B 7 U i R U t W 0 r o a g A A A D 4 A A A A E g A A A A A A A A A A A A A A A A A A A A A A Q 2 9 u Z m l n L 1 B h Y 2 t h Z 2 U u e G 1 s U E s B A i 0 A F A A C A A g A e 1 I k V A / K 6 a u k A A A A 6 Q A A A B M A A A A A A A A A A A A A A A A A 9 A A A A F t D b 2 5 0 Z W 5 0 X 1 R 5 c G V z X S 5 4 b W x Q S w E C L Q A U A A I A C A B 7 U i R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A i H y r h 9 Z E + g i k V 4 Z Q 8 y / g A A A A A C A A A A A A A Q Z g A A A A E A A C A A A A C b v F N l V B v z A O t S u s z A G s u c m j n O 7 T + s 0 2 9 X a r Z a B K X H X w A A A A A O g A A A A A I A A C A A A A A j u t 9 M V O Z t 3 t E C B B m 5 G d L p z c U Y Z z h O L Y b O 1 2 V T J j c L e 1 A A A A B 1 C e T / Y e W P X h O E + W G R / / F r t P D U 6 8 U G m x j X Z l t 3 k o I f 3 K u h 3 g U a R P r b j 4 p j H 7 D i M 3 e W S 3 z 5 I i P i C 6 N Y 8 N A G X K f r 2 K I w s 8 2 K J M 7 D m 0 W F L o / k q k A A A A B x M G A G 5 y c U u W b I c x m D c 6 I y P 2 o c A q Q P p z c y 0 d s t V D 9 8 B i h s A f z / B Y o i P T d x C W 1 d w b i B x P P 0 D 7 5 i k l b l O t Q G f W u X < / D a t a M a s h u p > 
</file>

<file path=customXml/itemProps1.xml><?xml version="1.0" encoding="utf-8"?>
<ds:datastoreItem xmlns:ds="http://schemas.openxmlformats.org/officeDocument/2006/customXml" ds:itemID="{B4A0F5D4-27C8-4D94-872F-5FF62B523B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食品検索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2022-01-04T01:06:54Z</dcterms:created>
  <dcterms:modified xsi:type="dcterms:W3CDTF">2022-01-04T05:28:33Z</dcterms:modified>
</cp:coreProperties>
</file>